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acice.sharepoint.com/sites/ODI/Sdilene dokumenty/General/ODI_DOKUMENTY/BUDOVY/ŠKOLY_ŠKOLKY/ZŠ KOMENSKÉHO/Rekonstrukce kotelny ZŠ Komenského/VZ + SOD/ZD/Příloha č. 2_Soupis stavebních prací_kotelna ZŠ Komenského/"/>
    </mc:Choice>
  </mc:AlternateContent>
  <xr:revisionPtr revIDLastSave="238" documentId="8_{5792DEEE-0562-404C-A390-C1C2262DA609}" xr6:coauthVersionLast="47" xr6:coauthVersionMax="47" xr10:uidLastSave="{827B9E78-4036-42BA-91EA-01410416C49D}"/>
  <bookViews>
    <workbookView xWindow="-120" yWindow="-120" windowWidth="29040" windowHeight="15720" xr2:uid="{C0EDD235-C882-42E9-A1D0-F1354A15AC22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Pol'!$A$1:$U$93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83" i="12" l="1"/>
  <c r="F39" i="1" s="1"/>
  <c r="AD83" i="12"/>
  <c r="G39" i="1" s="1"/>
  <c r="G40" i="1" s="1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2" i="12"/>
  <c r="M12" i="12" s="1"/>
  <c r="I12" i="12"/>
  <c r="K12" i="12"/>
  <c r="O12" i="12"/>
  <c r="Q12" i="12"/>
  <c r="U12" i="12"/>
  <c r="U11" i="12" s="1"/>
  <c r="G14" i="12"/>
  <c r="M14" i="12" s="1"/>
  <c r="I14" i="12"/>
  <c r="K14" i="12"/>
  <c r="O14" i="12"/>
  <c r="Q14" i="12"/>
  <c r="U14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3" i="12"/>
  <c r="I23" i="12"/>
  <c r="K23" i="12"/>
  <c r="O23" i="12"/>
  <c r="Q23" i="12"/>
  <c r="U23" i="12"/>
  <c r="G25" i="12"/>
  <c r="M25" i="12" s="1"/>
  <c r="I25" i="12"/>
  <c r="K25" i="12"/>
  <c r="O25" i="12"/>
  <c r="Q25" i="12"/>
  <c r="U25" i="12"/>
  <c r="G28" i="12"/>
  <c r="I28" i="12"/>
  <c r="I27" i="12" s="1"/>
  <c r="K28" i="12"/>
  <c r="K27" i="12" s="1"/>
  <c r="O28" i="12"/>
  <c r="O27" i="12" s="1"/>
  <c r="Q28" i="12"/>
  <c r="Q27" i="12" s="1"/>
  <c r="U28" i="12"/>
  <c r="U27" i="12" s="1"/>
  <c r="G30" i="12"/>
  <c r="G29" i="12" s="1"/>
  <c r="I52" i="1" s="1"/>
  <c r="I30" i="12"/>
  <c r="I29" i="12" s="1"/>
  <c r="K30" i="12"/>
  <c r="K29" i="12" s="1"/>
  <c r="O30" i="12"/>
  <c r="O29" i="12" s="1"/>
  <c r="Q30" i="12"/>
  <c r="Q29" i="12" s="1"/>
  <c r="U30" i="12"/>
  <c r="U29" i="12" s="1"/>
  <c r="G32" i="12"/>
  <c r="I32" i="12"/>
  <c r="K32" i="12"/>
  <c r="O32" i="12"/>
  <c r="Q32" i="12"/>
  <c r="U32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40" i="12"/>
  <c r="I40" i="12"/>
  <c r="K40" i="12"/>
  <c r="O40" i="12"/>
  <c r="Q40" i="12"/>
  <c r="U40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2" i="12"/>
  <c r="G51" i="12" s="1"/>
  <c r="I55" i="1" s="1"/>
  <c r="I52" i="12"/>
  <c r="I51" i="12" s="1"/>
  <c r="K52" i="12"/>
  <c r="K51" i="12" s="1"/>
  <c r="O52" i="12"/>
  <c r="O51" i="12" s="1"/>
  <c r="Q52" i="12"/>
  <c r="Q51" i="12" s="1"/>
  <c r="U52" i="12"/>
  <c r="U51" i="12" s="1"/>
  <c r="G55" i="12"/>
  <c r="M55" i="12" s="1"/>
  <c r="I55" i="12"/>
  <c r="I54" i="12" s="1"/>
  <c r="K55" i="12"/>
  <c r="O55" i="12"/>
  <c r="Q55" i="12"/>
  <c r="U55" i="12"/>
  <c r="G57" i="12"/>
  <c r="M57" i="12" s="1"/>
  <c r="I57" i="12"/>
  <c r="K57" i="12"/>
  <c r="O57" i="12"/>
  <c r="Q57" i="12"/>
  <c r="U57" i="12"/>
  <c r="G59" i="12"/>
  <c r="M59" i="12" s="1"/>
  <c r="M58" i="12" s="1"/>
  <c r="I59" i="12"/>
  <c r="I58" i="12" s="1"/>
  <c r="K59" i="12"/>
  <c r="K58" i="12" s="1"/>
  <c r="O59" i="12"/>
  <c r="O58" i="12" s="1"/>
  <c r="Q59" i="12"/>
  <c r="Q58" i="12" s="1"/>
  <c r="U59" i="12"/>
  <c r="U58" i="12" s="1"/>
  <c r="G61" i="12"/>
  <c r="G60" i="12" s="1"/>
  <c r="I58" i="1" s="1"/>
  <c r="I61" i="12"/>
  <c r="I60" i="12" s="1"/>
  <c r="K61" i="12"/>
  <c r="K60" i="12" s="1"/>
  <c r="O61" i="12"/>
  <c r="O60" i="12" s="1"/>
  <c r="Q61" i="12"/>
  <c r="Q60" i="12" s="1"/>
  <c r="U61" i="12"/>
  <c r="U60" i="12" s="1"/>
  <c r="G63" i="12"/>
  <c r="I63" i="12"/>
  <c r="K63" i="12"/>
  <c r="O63" i="12"/>
  <c r="Q63" i="12"/>
  <c r="U63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8" i="12"/>
  <c r="G67" i="12" s="1"/>
  <c r="I60" i="1" s="1"/>
  <c r="I68" i="12"/>
  <c r="I67" i="12" s="1"/>
  <c r="K68" i="12"/>
  <c r="K67" i="12" s="1"/>
  <c r="O68" i="12"/>
  <c r="O67" i="12" s="1"/>
  <c r="Q68" i="12"/>
  <c r="Q67" i="12" s="1"/>
  <c r="U68" i="12"/>
  <c r="U67" i="12" s="1"/>
  <c r="G70" i="12"/>
  <c r="G69" i="12" s="1"/>
  <c r="I61" i="1" s="1"/>
  <c r="I70" i="12"/>
  <c r="I69" i="12" s="1"/>
  <c r="K70" i="12"/>
  <c r="K69" i="12" s="1"/>
  <c r="O70" i="12"/>
  <c r="O69" i="12" s="1"/>
  <c r="Q70" i="12"/>
  <c r="Q69" i="12" s="1"/>
  <c r="U70" i="12"/>
  <c r="U69" i="12" s="1"/>
  <c r="G72" i="12"/>
  <c r="I72" i="12"/>
  <c r="K72" i="12"/>
  <c r="O72" i="12"/>
  <c r="Q72" i="12"/>
  <c r="Q71" i="12" s="1"/>
  <c r="U72" i="12"/>
  <c r="G75" i="12"/>
  <c r="M75" i="12" s="1"/>
  <c r="I75" i="12"/>
  <c r="K75" i="12"/>
  <c r="O75" i="12"/>
  <c r="Q75" i="12"/>
  <c r="U75" i="12"/>
  <c r="G77" i="12"/>
  <c r="M77" i="12" s="1"/>
  <c r="M76" i="12" s="1"/>
  <c r="I77" i="12"/>
  <c r="I76" i="12" s="1"/>
  <c r="K77" i="12"/>
  <c r="K76" i="12" s="1"/>
  <c r="O77" i="12"/>
  <c r="O76" i="12" s="1"/>
  <c r="Q77" i="12"/>
  <c r="Q76" i="12" s="1"/>
  <c r="U77" i="12"/>
  <c r="U76" i="12" s="1"/>
  <c r="G79" i="12"/>
  <c r="I79" i="12"/>
  <c r="I78" i="12" s="1"/>
  <c r="K79" i="12"/>
  <c r="K78" i="12" s="1"/>
  <c r="O79" i="12"/>
  <c r="O78" i="12" s="1"/>
  <c r="Q79" i="12"/>
  <c r="Q78" i="12" s="1"/>
  <c r="U79" i="12"/>
  <c r="U78" i="12" s="1"/>
  <c r="G81" i="12"/>
  <c r="M81" i="12" s="1"/>
  <c r="M80" i="12" s="1"/>
  <c r="I81" i="12"/>
  <c r="I80" i="12" s="1"/>
  <c r="K81" i="12"/>
  <c r="K80" i="12" s="1"/>
  <c r="O81" i="12"/>
  <c r="O80" i="12" s="1"/>
  <c r="Q81" i="12"/>
  <c r="Q80" i="12" s="1"/>
  <c r="U81" i="12"/>
  <c r="U80" i="12" s="1"/>
  <c r="I20" i="1"/>
  <c r="G27" i="1"/>
  <c r="J28" i="1"/>
  <c r="J26" i="1"/>
  <c r="G38" i="1"/>
  <c r="F38" i="1"/>
  <c r="J23" i="1"/>
  <c r="J24" i="1"/>
  <c r="J25" i="1"/>
  <c r="J27" i="1"/>
  <c r="E24" i="1"/>
  <c r="E26" i="1"/>
  <c r="M54" i="12" l="1"/>
  <c r="M79" i="12"/>
  <c r="M78" i="12" s="1"/>
  <c r="G78" i="12"/>
  <c r="I64" i="1" s="1"/>
  <c r="U54" i="12"/>
  <c r="K71" i="12"/>
  <c r="O71" i="12"/>
  <c r="G76" i="12"/>
  <c r="I63" i="1" s="1"/>
  <c r="K62" i="12"/>
  <c r="Q54" i="12"/>
  <c r="I15" i="12"/>
  <c r="K11" i="12"/>
  <c r="I11" i="12"/>
  <c r="G80" i="12"/>
  <c r="I65" i="1" s="1"/>
  <c r="I19" i="1" s="1"/>
  <c r="U62" i="12"/>
  <c r="M11" i="12"/>
  <c r="G22" i="12"/>
  <c r="I50" i="1" s="1"/>
  <c r="M23" i="12"/>
  <c r="M22" i="12" s="1"/>
  <c r="G27" i="12"/>
  <c r="I51" i="1" s="1"/>
  <c r="M28" i="12"/>
  <c r="M27" i="12" s="1"/>
  <c r="I47" i="1"/>
  <c r="F40" i="1"/>
  <c r="H39" i="1"/>
  <c r="H40" i="1" s="1"/>
  <c r="G31" i="12"/>
  <c r="I53" i="1" s="1"/>
  <c r="I62" i="12"/>
  <c r="U39" i="12"/>
  <c r="U22" i="12"/>
  <c r="Q39" i="12"/>
  <c r="Q22" i="12"/>
  <c r="I71" i="12"/>
  <c r="O54" i="12"/>
  <c r="O39" i="12"/>
  <c r="U31" i="12"/>
  <c r="O22" i="12"/>
  <c r="Q11" i="12"/>
  <c r="K54" i="12"/>
  <c r="K39" i="12"/>
  <c r="Q31" i="12"/>
  <c r="U15" i="12"/>
  <c r="O11" i="12"/>
  <c r="I39" i="12"/>
  <c r="O31" i="12"/>
  <c r="K22" i="12"/>
  <c r="Q15" i="12"/>
  <c r="Q62" i="12"/>
  <c r="M61" i="12"/>
  <c r="M60" i="12" s="1"/>
  <c r="K31" i="12"/>
  <c r="I22" i="12"/>
  <c r="O15" i="12"/>
  <c r="U71" i="12"/>
  <c r="O62" i="12"/>
  <c r="I31" i="12"/>
  <c r="K15" i="12"/>
  <c r="G39" i="12"/>
  <c r="I54" i="1" s="1"/>
  <c r="M40" i="12"/>
  <c r="M39" i="12" s="1"/>
  <c r="M15" i="12"/>
  <c r="G62" i="12"/>
  <c r="I59" i="1" s="1"/>
  <c r="M63" i="12"/>
  <c r="M62" i="12" s="1"/>
  <c r="G71" i="12"/>
  <c r="I62" i="1" s="1"/>
  <c r="M72" i="12"/>
  <c r="M71" i="12" s="1"/>
  <c r="G54" i="12"/>
  <c r="I56" i="1" s="1"/>
  <c r="G11" i="12"/>
  <c r="I48" i="1" s="1"/>
  <c r="M68" i="12"/>
  <c r="M67" i="12" s="1"/>
  <c r="G58" i="12"/>
  <c r="I57" i="1" s="1"/>
  <c r="M30" i="12"/>
  <c r="M29" i="12" s="1"/>
  <c r="G15" i="12"/>
  <c r="I49" i="1" s="1"/>
  <c r="M70" i="12"/>
  <c r="M69" i="12" s="1"/>
  <c r="M32" i="12"/>
  <c r="M31" i="12" s="1"/>
  <c r="M52" i="12"/>
  <c r="M51" i="12" s="1"/>
  <c r="M9" i="12"/>
  <c r="M8" i="12" s="1"/>
  <c r="I17" i="1" l="1"/>
  <c r="I16" i="1"/>
  <c r="I66" i="1"/>
  <c r="G28" i="1"/>
  <c r="G83" i="12"/>
  <c r="I39" i="1"/>
  <c r="I40" i="1" s="1"/>
  <c r="J39" i="1" s="1"/>
  <c r="J40" i="1" s="1"/>
  <c r="I18" i="1" l="1"/>
  <c r="I21" i="1" s="1"/>
  <c r="G25" i="1" s="1"/>
  <c r="G29" i="1" s="1"/>
  <c r="G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2CF51D9A-6798-40BC-935F-0DE503FA4E8E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5882DE42-0A3A-468C-8CB9-DEF63BEC7D4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34B9BF51-15A7-4D27-B92A-12586BBB7676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56C2ADE6-86FD-40FA-89A2-7B335AD179A6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F523D8A8-44C1-4F41-A8AF-EABDB0B301B6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49280361-9FA6-4927-9890-B24733B2D8BB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<sst xmlns="http://schemas.openxmlformats.org/spreadsheetml/2006/main" count="447" uniqueCount="229">
  <si>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</si>
  <si>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</si>
  <si>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</si>
  <si>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</si>
  <si>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</si>
  <si>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</si>
  <si>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</si>
  <si>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</si>
  <si>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</si>
  <si>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</si>
  <si>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</si>
  <si>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</si>
  <si>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</si>
  <si>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</si>
  <si>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</si>
  <si>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</si>
  <si>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</si>
  <si>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</si>
  <si>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</si>
  <si>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</si>
  <si>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</si>
  <si>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</si>
  <si>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</si>
  <si>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</si>
  <si>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</si>
  <si>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</si>
  <si>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</si>
  <si>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</si>
  <si>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</si>
  <si>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</si>
  <si>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</si>
  <si>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</si>
  <si>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</si>
  <si>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</si>
  <si>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</si>
  <si>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</si>
  <si>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</si>
  <si>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</si>
  <si>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</si>
  <si>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</si>
  <si>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</si>
  <si>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</si>
  <si>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</si>
  <si>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Dačice</t>
  </si>
  <si>
    <t>Rozpočet:</t>
  </si>
  <si>
    <t>Misto</t>
  </si>
  <si>
    <t>Rekonstrukce plynové kotelny ZŠ Komenského Dačice</t>
  </si>
  <si>
    <t>Město Dačice</t>
  </si>
  <si>
    <t>Krajířova 27/I</t>
  </si>
  <si>
    <t>38001</t>
  </si>
  <si>
    <t>Rozpočet</t>
  </si>
  <si>
    <t>Celkem za stavbu</t>
  </si>
  <si>
    <t>CZK</t>
  </si>
  <si>
    <t>Rekapitulace dílů</t>
  </si>
  <si>
    <t>Typ dílu</t>
  </si>
  <si>
    <t>2</t>
  </si>
  <si>
    <t>Základy,zvláštní zakládání</t>
  </si>
  <si>
    <t>3</t>
  </si>
  <si>
    <t>Svislé a kompletní konstrukce</t>
  </si>
  <si>
    <t>4</t>
  </si>
  <si>
    <t>Vodorovné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</si>
  <si>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</si>
  <si>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</si>
  <si>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</si>
  <si>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</si>
  <si>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</si>
  <si>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</si>
  <si>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</si>
  <si>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</si>
  <si>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</si>
  <si>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</si>
  <si>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</si>
  <si>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</si>
  <si>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713</t>
  </si>
  <si>
    <t>Izolace tepelné</t>
  </si>
  <si>
    <t>722</t>
  </si>
  <si>
    <t>Vnitřní vodovod,kanalizace,plyn</t>
  </si>
  <si>
    <t>731</t>
  </si>
  <si>
    <t>Kotelny,ÚT</t>
  </si>
  <si>
    <t>764</t>
  </si>
  <si>
    <t>Konstrukce klempířské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</si>
  <si>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</si>
  <si>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</si>
  <si>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</si>
  <si>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</si>
  <si>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</si>
  <si>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</si>
  <si>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</si>
  <si>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</si>
  <si>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</si>
  <si>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</si>
  <si>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</si>
  <si>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</si>
  <si>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</si>
  <si>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</si>
  <si>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</si>
  <si>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</si>
  <si>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</si>
  <si>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</si>
  <si>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</si>
  <si>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</si>
  <si>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</si>
  <si>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</si>
  <si>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</si>
  <si>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</si>
  <si>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</si>
  <si>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</si>
  <si>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</si>
  <si>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</si>
  <si>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</si>
  <si>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</si>
  <si>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</si>
  <si>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</si>
  <si>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</si>
  <si>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</si>
  <si>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</si>
  <si>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</si>
  <si>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</si>
  <si>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</si>
  <si>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</si>
  <si>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</t>
  </si>
  <si>
    <t>Vyrovnávací bet.deska tl.10 cm , šalování,  KARI výztuže 150/150/5 mm pilíř HUP</t>
  </si>
  <si>
    <t>m2</t>
  </si>
  <si>
    <t>POL1_0</t>
  </si>
  <si>
    <t>1,2*0,8</t>
  </si>
  <si>
    <t>VV</t>
  </si>
  <si>
    <t>342256252R00</t>
  </si>
  <si>
    <t>Příčka z tvárnic pórobetonových  tl.  75 mm</t>
  </si>
  <si>
    <t>1,2*2+0,6*0,6-0,3*0,3</t>
  </si>
  <si>
    <t>318261112R00</t>
  </si>
  <si>
    <t>Zdivo plotové z tvárnic , betonová zálivka, tl. 190 mm</t>
  </si>
  <si>
    <t>1</t>
  </si>
  <si>
    <t>Sádrokartonová deska SDK protipož., zakrytí otvoru 35/35 cm kotelna</t>
  </si>
  <si>
    <t>ks</t>
  </si>
  <si>
    <t>Sádrokartonová deska SDK protipožární , s otvorem 20x20 cm 1 ks u komína</t>
  </si>
  <si>
    <t>Sádrokartonová deska SDK protipožární , zakrytí otvoru 60/60 cm ve stropu kotelna</t>
  </si>
  <si>
    <t>Dodávka a montáž mřížek 20x20 cm kovové, strop</t>
  </si>
  <si>
    <t>15</t>
  </si>
  <si>
    <t>Dodávka a montáž mřížky 30/30 cm plechové, nad podlahou</t>
  </si>
  <si>
    <t>411120011RA0</t>
  </si>
  <si>
    <t>Strop montovaný z desek PZD, tloušťka 7,0 cm, pilíř HUP</t>
  </si>
  <si>
    <t>611421431RT2</t>
  </si>
  <si>
    <t>Oprava váp.omítek stropů do 75% plochy - štukových, s použitím suché maltové směsi</t>
  </si>
  <si>
    <t>5,3*8,6</t>
  </si>
  <si>
    <t>612421421R00</t>
  </si>
  <si>
    <t>Oprava vápen.omítek stěn do 75 % pl. - hladkých</t>
  </si>
  <si>
    <t>26*3</t>
  </si>
  <si>
    <t>631312621RM1</t>
  </si>
  <si>
    <t>Mazanina betonová tl. 5 - 8 cm C 20/25, z betonu prostého</t>
  </si>
  <si>
    <t>m3</t>
  </si>
  <si>
    <t>642942111RT5</t>
  </si>
  <si>
    <t>Osazení zárubní dveřních ocelových, pl. do 2,5 m2, včetně dodávky zárubně 900 x 1970 x 100 mm</t>
  </si>
  <si>
    <t>kus</t>
  </si>
  <si>
    <t>965081813RT1</t>
  </si>
  <si>
    <t>Bourání dlažeb terac. tl.do 30 mm, nad 1 m2, ručně, dlaždice teracové</t>
  </si>
  <si>
    <t>0,95*3,7</t>
  </si>
  <si>
    <t>965042131RT1</t>
  </si>
  <si>
    <t>Bourání mazanin betonových , ručně tl. mazaniny 5 - 20 cm</t>
  </si>
  <si>
    <t>0,95*3,7*0,25</t>
  </si>
  <si>
    <t>968071125R00</t>
  </si>
  <si>
    <t>Vyvěšení, zavěšení kovových křídel dveří pl. 2 m2</t>
  </si>
  <si>
    <t>968072455R00</t>
  </si>
  <si>
    <t>Vybourání kovových dveřních zárubní pl. do 2 m2</t>
  </si>
  <si>
    <t>962100012RA0</t>
  </si>
  <si>
    <t>Bourání nadzákladového zdiva z betonu, pilíř HUP</t>
  </si>
  <si>
    <t>976071111R00</t>
  </si>
  <si>
    <t>Vybourání kovových komínků, 1 ks</t>
  </si>
  <si>
    <t>m</t>
  </si>
  <si>
    <t>35x35 cm 1 ks:1,5</t>
  </si>
  <si>
    <t>971035351R00</t>
  </si>
  <si>
    <t>Vybourání otv. zeď cihel. pl.0,09 m2, tl.30 cm, MC, otvory do komína 3 ks</t>
  </si>
  <si>
    <t>14</t>
  </si>
  <si>
    <t>Vyklizení půdního prostoru</t>
  </si>
  <si>
    <t>979081111R00</t>
  </si>
  <si>
    <t>Odvoz suti a vybour. hmot na skládku do 1 km</t>
  </si>
  <si>
    <t>t</t>
  </si>
  <si>
    <t>979081121R00</t>
  </si>
  <si>
    <t>Příplatek k odvozu za každý další 3 km</t>
  </si>
  <si>
    <t>979082111R00</t>
  </si>
  <si>
    <t>Vnitrostaveništní doprava suti do 10 m</t>
  </si>
  <si>
    <t>suť:3,5</t>
  </si>
  <si>
    <t>tep.izolace ,půda:1</t>
  </si>
  <si>
    <t>979990144R00</t>
  </si>
  <si>
    <t>Poplatek za uložení suti - minerální vata, skupina odpadu 170604</t>
  </si>
  <si>
    <t>979990103R00</t>
  </si>
  <si>
    <t>Poplatek za uložení suti - beton, skupina odpadu 170101</t>
  </si>
  <si>
    <t>998011001R00</t>
  </si>
  <si>
    <t>Přesun hmot pro budovy zděné výšky do 6 m</t>
  </si>
  <si>
    <t>2,76+1,3+0,3+0,6</t>
  </si>
  <si>
    <t>713102121R00</t>
  </si>
  <si>
    <t>Odstranění tepelné izolace podlah, volně uložené, z desek minerálních, tl. do 100 mm</t>
  </si>
  <si>
    <t>5,5*8,6</t>
  </si>
  <si>
    <t>713111111RV3</t>
  </si>
  <si>
    <t>Montáž tepelné izolace stropů vrchem kladené, volně, 1 vrstva - včetně dodávky kamen.vlny tl100 mm</t>
  </si>
  <si>
    <t>10</t>
  </si>
  <si>
    <t>ZTI - viz samostatný rozpočet, nitřní kanalizace,vodovod,plyn</t>
  </si>
  <si>
    <t>pol</t>
  </si>
  <si>
    <t>9</t>
  </si>
  <si>
    <t xml:space="preserve">ÚT - viz samostatný rozpočet, kotelny,strojovny,potrubí </t>
  </si>
  <si>
    <t>6</t>
  </si>
  <si>
    <t>Úprava střešní krytiny pro osazení světlíku , 60x60 cm vč osazení světlíku</t>
  </si>
  <si>
    <t>5</t>
  </si>
  <si>
    <t>Klempířská úprava plech.potrubí VZT, u komína</t>
  </si>
  <si>
    <t>7</t>
  </si>
  <si>
    <t>Dodávka střešního výlezu 60x60 cm, dř.rám, elox.hliník,zaskl.polykarbonátem, b.červen</t>
  </si>
  <si>
    <t>12</t>
  </si>
  <si>
    <t>Krytina poplast plech -pilíř HUP, cca 1,2x 0,8 m</t>
  </si>
  <si>
    <t>767640016RA0</t>
  </si>
  <si>
    <t>Dveře kovové jednokřídlové 90 x 197 cm, zateplené vč.nátěru a kování</t>
  </si>
  <si>
    <t>771550014RAB</t>
  </si>
  <si>
    <t>Dlažba z dlaždic teracových 30 x 30 cm, barevné</t>
  </si>
  <si>
    <t>783812100R00</t>
  </si>
  <si>
    <t>Nátěr olejový omítek stěn 2x + 1x email</t>
  </si>
  <si>
    <t>stěny:(8,6+3,6+3,5+4,2+3,6+1,6+1,6)*1,8</t>
  </si>
  <si>
    <t>1,6*3*2*1,8</t>
  </si>
  <si>
    <t>783125230R00</t>
  </si>
  <si>
    <t>Nátěr syntetický OK  1x + 2x email, ocel.zárubně 2 ks</t>
  </si>
  <si>
    <t>784165512R00</t>
  </si>
  <si>
    <t>Malba HET Klasik, bílá, bez penetrace, 2 x</t>
  </si>
  <si>
    <t>8</t>
  </si>
  <si>
    <t>Elektroinstalace - viz samostatný rozpočet, EI +MR</t>
  </si>
  <si>
    <t>13</t>
  </si>
  <si>
    <t>VRN - zařízení staveniště</t>
  </si>
  <si>
    <t/>
  </si>
  <si>
    <t>SUM</t>
  </si>
  <si>
    <t>Poznámky uchazeče k zadání</t>
  </si>
  <si>
    <t>POPUZIV</t>
  </si>
  <si>
    <t>END</t>
  </si>
  <si>
    <t>Celkem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</si>
</sst>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8" fillId="0" borderId="0" xfId="0" applyFont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6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20" xfId="0" applyBorder="1"/>
    <xf numFmtId="0" fontId="0" fillId="0" borderId="1" xfId="0" applyBorder="1"/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14" fontId="3" fillId="0" borderId="0" xfId="0" applyNumberFormat="1" applyFont="1" applyAlignment="1">
      <alignment horizontal="left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0" fontId="0" fillId="0" borderId="1" xfId="0" applyBorder="1" applyAlignment="1">
      <alignment horizontal="left" vertical="center" indent="1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/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/>
    <xf numFmtId="0" fontId="8" fillId="0" borderId="0" xfId="0" applyFont="1" applyAlignment="1">
      <alignment horizontal="left" vertical="center"/>
    </xf>
    <xf numFmtId="0" fontId="0" fillId="0" borderId="9" xfId="0" applyBorder="1" applyAlignment="1">
      <alignment horizontal="left" indent="1"/>
    </xf>
    <xf numFmtId="0" fontId="8" fillId="0" borderId="6" xfId="0" applyFont="1" applyBorder="1" applyAlignment="1">
      <alignment horizontal="right"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right" vertical="center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0" fillId="0" borderId="14" xfId="0" applyBorder="1" applyAlignment="1">
      <alignment horizontal="left" indent="1"/>
    </xf>
    <xf numFmtId="1" fontId="8" fillId="0" borderId="12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49" fontId="0" fillId="0" borderId="16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1" fontId="8" fillId="0" borderId="15" xfId="0" applyNumberFormat="1" applyFont="1" applyBorder="1" applyAlignment="1">
      <alignment horizontal="right" vertical="center"/>
    </xf>
    <xf numFmtId="0" fontId="0" fillId="0" borderId="9" xfId="0" applyBorder="1" applyAlignment="1">
      <alignment horizontal="left" vertical="center" indent="1"/>
    </xf>
    <xf numFmtId="0" fontId="0" fillId="0" borderId="6" xfId="0" applyBorder="1" applyAlignment="1">
      <alignment horizontal="left" vertical="center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49" fontId="0" fillId="0" borderId="8" xfId="0" applyNumberFormat="1" applyBorder="1" applyAlignment="1">
      <alignment horizontal="left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left" vertical="center"/>
    </xf>
    <xf numFmtId="4" fontId="0" fillId="0" borderId="0" xfId="0" applyNumberFormat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0" fillId="0" borderId="2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 vertical="center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/>
    <xf numFmtId="0" fontId="8" fillId="0" borderId="2" xfId="0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shrinkToFit="1"/>
    </xf>
    <xf numFmtId="3" fontId="0" fillId="0" borderId="26" xfId="0" applyNumberFormat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0" borderId="29" xfId="0" applyNumberFormat="1" applyBorder="1"/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3" fontId="0" fillId="5" borderId="30" xfId="0" applyNumberFormat="1" applyFill="1" applyBorder="1"/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49" fontId="7" fillId="0" borderId="36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0" fontId="7" fillId="0" borderId="26" xfId="0" applyFont="1" applyBorder="1"/>
    <xf numFmtId="0" fontId="7" fillId="5" borderId="10" xfId="0" applyFont="1" applyFill="1" applyBorder="1"/>
    <xf numFmtId="0" fontId="7" fillId="5" borderId="6" xfId="0" applyFont="1" applyFill="1" applyBorder="1"/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" fontId="0" fillId="0" borderId="0" xfId="0" applyNumberFormat="1"/>
    <xf numFmtId="0" fontId="3" fillId="2" borderId="0" xfId="0" applyFont="1" applyFill="1" applyAlignment="1">
      <alignment horizontal="left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2" fontId="12" fillId="3" borderId="7" xfId="0" applyNumberFormat="1" applyFont="1" applyFill="1" applyBorder="1" applyAlignment="1">
      <alignment horizontal="right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5" borderId="39" xfId="0" applyNumberFormat="1" applyFont="1" applyFill="1" applyBorder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B6C51053-CD3C-4D0C-88B8-3CF2C702E92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CB08D-4AB0-4159-A19B-D2D785923CB5}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6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sheetProtection algorithmName="SHA-512" hashValue="a8N/XFW4LQ2hhEhc4EiUjJLN4XbcPj73Lpq5FJhD+SbMGHoHHzl14fgmzQqIr1R3TMKZT8c5d4YtjIS7LNwyyg==" saltValue="DQNzhYX/lXVkbgiVj5Rm8A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5E613-9288-43FB-8D6A-3A048D6DA916}">
  <sheetPr codeName="List5112">
    <tabColor rgb="FF66FF66"/>
  </sheetPr>
  <dimension ref="A1:O69"/>
  <sheetViews>
    <sheetView showGridLines="0" topLeftCell="B23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7" t="s">
        <v>36</v>
      </c>
      <c r="B1" s="200" t="s">
        <v>42</v>
      </c>
      <c r="C1" s="201"/>
      <c r="D1" s="201"/>
      <c r="E1" s="201"/>
      <c r="F1" s="201"/>
      <c r="G1" s="201"/>
      <c r="H1" s="201"/>
      <c r="I1" s="201"/>
      <c r="J1" s="202"/>
    </row>
    <row r="2" spans="1:15" ht="23.25" customHeight="1" x14ac:dyDescent="0.2">
      <c r="A2" s="68"/>
      <c r="B2" s="69" t="s">
        <v>40</v>
      </c>
      <c r="C2" s="70"/>
      <c r="D2" s="186" t="s">
        <v>46</v>
      </c>
      <c r="E2" s="187"/>
      <c r="F2" s="187"/>
      <c r="G2" s="187"/>
      <c r="H2" s="187"/>
      <c r="I2" s="187"/>
      <c r="J2" s="188"/>
      <c r="O2" s="71"/>
    </row>
    <row r="3" spans="1:15" ht="23.25" customHeight="1" x14ac:dyDescent="0.2">
      <c r="A3" s="68"/>
      <c r="B3" s="72" t="s">
        <v>45</v>
      </c>
      <c r="C3" s="73"/>
      <c r="D3" s="193" t="s">
        <v>43</v>
      </c>
      <c r="E3" s="194"/>
      <c r="F3" s="194"/>
      <c r="G3" s="194"/>
      <c r="H3" s="194"/>
      <c r="I3" s="194"/>
      <c r="J3" s="195"/>
    </row>
    <row r="4" spans="1:15" ht="23.25" hidden="1" customHeight="1" x14ac:dyDescent="0.2">
      <c r="A4" s="68"/>
      <c r="B4" s="74" t="s">
        <v>44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68"/>
      <c r="B5" s="79" t="s">
        <v>21</v>
      </c>
      <c r="D5" s="80" t="s">
        <v>47</v>
      </c>
      <c r="E5" s="81"/>
      <c r="F5" s="81"/>
      <c r="G5" s="81"/>
      <c r="H5" s="82" t="s">
        <v>33</v>
      </c>
      <c r="I5" s="80"/>
      <c r="J5" s="83"/>
    </row>
    <row r="6" spans="1:15" ht="15.75" customHeight="1" x14ac:dyDescent="0.2">
      <c r="A6" s="68"/>
      <c r="B6" s="84"/>
      <c r="C6" s="81"/>
      <c r="D6" s="80" t="s">
        <v>48</v>
      </c>
      <c r="E6" s="81"/>
      <c r="F6" s="81"/>
      <c r="G6" s="81"/>
      <c r="H6" s="82" t="s">
        <v>34</v>
      </c>
      <c r="I6" s="80"/>
      <c r="J6" s="83"/>
    </row>
    <row r="7" spans="1:15" ht="15.75" customHeight="1" x14ac:dyDescent="0.2">
      <c r="A7" s="68"/>
      <c r="B7" s="85"/>
      <c r="C7" s="86" t="s">
        <v>49</v>
      </c>
      <c r="D7" s="87" t="s">
        <v>43</v>
      </c>
      <c r="E7" s="88"/>
      <c r="F7" s="88"/>
      <c r="G7" s="88"/>
      <c r="H7" s="89"/>
      <c r="I7" s="88"/>
      <c r="J7" s="90"/>
    </row>
    <row r="8" spans="1:15" ht="24" hidden="1" customHeight="1" x14ac:dyDescent="0.2">
      <c r="A8" s="68"/>
      <c r="B8" s="79" t="s">
        <v>19</v>
      </c>
      <c r="D8" s="91"/>
      <c r="H8" s="82" t="s">
        <v>33</v>
      </c>
      <c r="I8" s="91"/>
      <c r="J8" s="83"/>
    </row>
    <row r="9" spans="1:15" ht="15.75" hidden="1" customHeight="1" x14ac:dyDescent="0.2">
      <c r="A9" s="68"/>
      <c r="B9" s="68"/>
      <c r="D9" s="91"/>
      <c r="H9" s="82" t="s">
        <v>34</v>
      </c>
      <c r="I9" s="91"/>
      <c r="J9" s="83"/>
    </row>
    <row r="10" spans="1:15" ht="15.75" hidden="1" customHeight="1" x14ac:dyDescent="0.2">
      <c r="A10" s="68"/>
      <c r="B10" s="92"/>
      <c r="C10" s="93"/>
      <c r="D10" s="94"/>
      <c r="E10" s="89"/>
      <c r="F10" s="89"/>
      <c r="G10" s="95"/>
      <c r="H10" s="95"/>
      <c r="I10" s="96"/>
      <c r="J10" s="90"/>
    </row>
    <row r="11" spans="1:15" ht="24" customHeight="1" x14ac:dyDescent="0.2">
      <c r="A11" s="68"/>
      <c r="B11" s="79" t="s">
        <v>18</v>
      </c>
      <c r="D11" s="211"/>
      <c r="E11" s="211"/>
      <c r="F11" s="211"/>
      <c r="G11" s="211"/>
      <c r="H11" s="82" t="s">
        <v>33</v>
      </c>
      <c r="I11" s="9"/>
      <c r="J11" s="83"/>
    </row>
    <row r="12" spans="1:15" ht="15.75" customHeight="1" x14ac:dyDescent="0.2">
      <c r="A12" s="68"/>
      <c r="B12" s="84"/>
      <c r="C12" s="81"/>
      <c r="D12" s="198"/>
      <c r="E12" s="198"/>
      <c r="F12" s="198"/>
      <c r="G12" s="198"/>
      <c r="H12" s="82" t="s">
        <v>34</v>
      </c>
      <c r="I12" s="9"/>
      <c r="J12" s="83"/>
    </row>
    <row r="13" spans="1:15" ht="15.75" customHeight="1" x14ac:dyDescent="0.2">
      <c r="A13" s="68"/>
      <c r="B13" s="85"/>
      <c r="C13" s="10"/>
      <c r="D13" s="199"/>
      <c r="E13" s="199"/>
      <c r="F13" s="199"/>
      <c r="G13" s="199"/>
      <c r="H13" s="97"/>
      <c r="I13" s="88"/>
      <c r="J13" s="90"/>
    </row>
    <row r="14" spans="1:15" ht="24" hidden="1" customHeight="1" x14ac:dyDescent="0.2">
      <c r="A14" s="68"/>
      <c r="B14" s="98" t="s">
        <v>20</v>
      </c>
      <c r="C14" s="99"/>
      <c r="D14" s="100"/>
      <c r="E14" s="101"/>
      <c r="F14" s="101"/>
      <c r="G14" s="101"/>
      <c r="H14" s="102"/>
      <c r="I14" s="101"/>
      <c r="J14" s="103"/>
    </row>
    <row r="15" spans="1:15" ht="32.25" customHeight="1" x14ac:dyDescent="0.2">
      <c r="A15" s="68"/>
      <c r="B15" s="92" t="s">
        <v>31</v>
      </c>
      <c r="C15" s="104"/>
      <c r="D15" s="95"/>
      <c r="E15" s="192"/>
      <c r="F15" s="192"/>
      <c r="G15" s="196"/>
      <c r="H15" s="196"/>
      <c r="I15" s="196" t="s">
        <v>28</v>
      </c>
      <c r="J15" s="197"/>
    </row>
    <row r="16" spans="1:15" ht="23.25" customHeight="1" x14ac:dyDescent="0.2">
      <c r="A16" s="105" t="s">
        <v>23</v>
      </c>
      <c r="B16" s="106" t="s">
        <v>23</v>
      </c>
      <c r="C16" s="107"/>
      <c r="D16" s="108"/>
      <c r="E16" s="189"/>
      <c r="F16" s="190"/>
      <c r="G16" s="189"/>
      <c r="H16" s="190"/>
      <c r="I16" s="189">
        <f>SUMIF(F47:F65,A16,I47:I65)+SUMIF(F47:F65,"PSU",I47:I65)</f>
        <v>0</v>
      </c>
      <c r="J16" s="191"/>
    </row>
    <row r="17" spans="1:10" ht="23.25" customHeight="1" x14ac:dyDescent="0.2">
      <c r="A17" s="105" t="s">
        <v>24</v>
      </c>
      <c r="B17" s="106" t="s">
        <v>24</v>
      </c>
      <c r="C17" s="107"/>
      <c r="D17" s="108"/>
      <c r="E17" s="189"/>
      <c r="F17" s="190"/>
      <c r="G17" s="189"/>
      <c r="H17" s="190"/>
      <c r="I17" s="189">
        <f>SUMIF(F47:F65,A17,I47:I65)</f>
        <v>0</v>
      </c>
      <c r="J17" s="191"/>
    </row>
    <row r="18" spans="1:10" ht="23.25" customHeight="1" x14ac:dyDescent="0.2">
      <c r="A18" s="105" t="s">
        <v>25</v>
      </c>
      <c r="B18" s="106" t="s">
        <v>25</v>
      </c>
      <c r="C18" s="107"/>
      <c r="D18" s="108"/>
      <c r="E18" s="189"/>
      <c r="F18" s="190"/>
      <c r="G18" s="189"/>
      <c r="H18" s="190"/>
      <c r="I18" s="189">
        <f>SUMIF(F47:F65,A18,I47:I65)</f>
        <v>0</v>
      </c>
      <c r="J18" s="191"/>
    </row>
    <row r="19" spans="1:10" ht="23.25" customHeight="1" x14ac:dyDescent="0.2">
      <c r="A19" s="105" t="s">
        <v>91</v>
      </c>
      <c r="B19" s="106" t="s">
        <v>26</v>
      </c>
      <c r="C19" s="107"/>
      <c r="D19" s="108"/>
      <c r="E19" s="189"/>
      <c r="F19" s="190"/>
      <c r="G19" s="189"/>
      <c r="H19" s="190"/>
      <c r="I19" s="189">
        <f>SUMIF(F47:F65,A19,I47:I65)</f>
        <v>0</v>
      </c>
      <c r="J19" s="191"/>
    </row>
    <row r="20" spans="1:10" ht="23.25" customHeight="1" x14ac:dyDescent="0.2">
      <c r="A20" s="105" t="s">
        <v>92</v>
      </c>
      <c r="B20" s="106" t="s">
        <v>27</v>
      </c>
      <c r="C20" s="107"/>
      <c r="D20" s="108"/>
      <c r="E20" s="189"/>
      <c r="F20" s="190"/>
      <c r="G20" s="189"/>
      <c r="H20" s="190"/>
      <c r="I20" s="189">
        <f>SUMIF(F47:F65,A20,I47:I65)</f>
        <v>0</v>
      </c>
      <c r="J20" s="191"/>
    </row>
    <row r="21" spans="1:10" ht="23.25" customHeight="1" x14ac:dyDescent="0.2">
      <c r="A21" s="68"/>
      <c r="B21" s="109" t="s">
        <v>228</v>
      </c>
      <c r="C21" s="110"/>
      <c r="D21" s="111"/>
      <c r="E21" s="209"/>
      <c r="F21" s="210"/>
      <c r="G21" s="209"/>
      <c r="H21" s="210"/>
      <c r="I21" s="209">
        <f>SUM(I16:J20)</f>
        <v>0</v>
      </c>
      <c r="J21" s="214"/>
    </row>
    <row r="22" spans="1:10" ht="33" customHeight="1" x14ac:dyDescent="0.2">
      <c r="A22" s="68"/>
      <c r="B22" s="112" t="s">
        <v>32</v>
      </c>
      <c r="C22" s="107"/>
      <c r="D22" s="108"/>
      <c r="E22" s="113"/>
      <c r="F22" s="114"/>
      <c r="G22" s="115"/>
      <c r="H22" s="115"/>
      <c r="I22" s="115"/>
      <c r="J22" s="116"/>
    </row>
    <row r="23" spans="1:10" ht="23.25" customHeight="1" x14ac:dyDescent="0.2">
      <c r="A23" s="68"/>
      <c r="B23" s="117" t="s">
        <v>11</v>
      </c>
      <c r="C23" s="107"/>
      <c r="D23" s="108"/>
      <c r="E23" s="118">
        <v>12</v>
      </c>
      <c r="F23" s="114" t="s">
        <v>0</v>
      </c>
      <c r="G23" s="207">
        <v>0</v>
      </c>
      <c r="H23" s="208"/>
      <c r="I23" s="208"/>
      <c r="J23" s="116" t="str">
        <f t="shared" ref="J23:J28" si="0">Mena</f>
        <v>CZK</v>
      </c>
    </row>
    <row r="24" spans="1:10" ht="23.25" customHeight="1" x14ac:dyDescent="0.2">
      <c r="A24" s="68"/>
      <c r="B24" s="117" t="s">
        <v>12</v>
      </c>
      <c r="C24" s="107"/>
      <c r="D24" s="108"/>
      <c r="E24" s="118">
        <f>SazbaDPH1</f>
        <v>12</v>
      </c>
      <c r="F24" s="114" t="s">
        <v>0</v>
      </c>
      <c r="G24" s="212">
        <v>0</v>
      </c>
      <c r="H24" s="213"/>
      <c r="I24" s="213"/>
      <c r="J24" s="116" t="str">
        <f t="shared" si="0"/>
        <v>CZK</v>
      </c>
    </row>
    <row r="25" spans="1:10" ht="23.25" customHeight="1" x14ac:dyDescent="0.2">
      <c r="A25" s="68"/>
      <c r="B25" s="117" t="s">
        <v>13</v>
      </c>
      <c r="C25" s="107"/>
      <c r="D25" s="108"/>
      <c r="E25" s="118">
        <v>21</v>
      </c>
      <c r="F25" s="114" t="s">
        <v>0</v>
      </c>
      <c r="G25" s="207">
        <f>(I21)</f>
        <v>0</v>
      </c>
      <c r="H25" s="208"/>
      <c r="I25" s="208"/>
      <c r="J25" s="116" t="str">
        <f t="shared" si="0"/>
        <v>CZK</v>
      </c>
    </row>
    <row r="26" spans="1:10" ht="23.25" customHeight="1" x14ac:dyDescent="0.2">
      <c r="A26" s="68"/>
      <c r="B26" s="119" t="s">
        <v>14</v>
      </c>
      <c r="C26" s="120"/>
      <c r="D26" s="95"/>
      <c r="E26" s="121">
        <f>SazbaDPH2</f>
        <v>21</v>
      </c>
      <c r="F26" s="122" t="s">
        <v>0</v>
      </c>
      <c r="G26" s="203">
        <f>ZakladDPHZakl*SazbaDPH2/100</f>
        <v>0</v>
      </c>
      <c r="H26" s="204"/>
      <c r="I26" s="204"/>
      <c r="J26" s="123" t="str">
        <f t="shared" si="0"/>
        <v>CZK</v>
      </c>
    </row>
    <row r="27" spans="1:10" ht="23.25" customHeight="1" thickBot="1" x14ac:dyDescent="0.25">
      <c r="A27" s="68"/>
      <c r="B27" s="79" t="s">
        <v>4</v>
      </c>
      <c r="C27" s="124"/>
      <c r="D27" s="125"/>
      <c r="E27" s="124"/>
      <c r="F27" s="126"/>
      <c r="G27" s="205">
        <f>0</f>
        <v>0</v>
      </c>
      <c r="H27" s="205"/>
      <c r="I27" s="205"/>
      <c r="J27" s="127" t="str">
        <f t="shared" si="0"/>
        <v>CZK</v>
      </c>
    </row>
    <row r="28" spans="1:10" ht="27.75" hidden="1" customHeight="1" thickBot="1" x14ac:dyDescent="0.25">
      <c r="A28" s="68"/>
      <c r="B28" s="128" t="s">
        <v>22</v>
      </c>
      <c r="C28" s="129"/>
      <c r="D28" s="129"/>
      <c r="E28" s="130"/>
      <c r="F28" s="131"/>
      <c r="G28" s="226">
        <f>ZakladDPHSniVypocet+ZakladDPHZaklVypocet</f>
        <v>0</v>
      </c>
      <c r="H28" s="226"/>
      <c r="I28" s="226"/>
      <c r="J28" s="132" t="str">
        <f t="shared" si="0"/>
        <v>CZK</v>
      </c>
    </row>
    <row r="29" spans="1:10" ht="27.75" customHeight="1" thickBot="1" x14ac:dyDescent="0.25">
      <c r="A29" s="68"/>
      <c r="B29" s="128" t="s">
        <v>35</v>
      </c>
      <c r="C29" s="133"/>
      <c r="D29" s="133"/>
      <c r="E29" s="133"/>
      <c r="F29" s="133"/>
      <c r="G29" s="206">
        <f>(ZakladDPHZakl*1.21)</f>
        <v>0</v>
      </c>
      <c r="H29" s="206"/>
      <c r="I29" s="206"/>
      <c r="J29" s="134" t="s">
        <v>52</v>
      </c>
    </row>
    <row r="30" spans="1:10" ht="12.75" customHeight="1" x14ac:dyDescent="0.2">
      <c r="A30" s="68"/>
      <c r="B30" s="68"/>
      <c r="J30" s="135"/>
    </row>
    <row r="31" spans="1:10" ht="30" customHeight="1" x14ac:dyDescent="0.2">
      <c r="A31" s="68"/>
      <c r="B31" s="68"/>
      <c r="J31" s="135"/>
    </row>
    <row r="32" spans="1:10" ht="18.75" customHeight="1" x14ac:dyDescent="0.2">
      <c r="A32" s="68"/>
      <c r="B32" s="136"/>
      <c r="C32" s="137" t="s">
        <v>10</v>
      </c>
      <c r="D32" s="138"/>
      <c r="E32" s="138"/>
      <c r="F32" s="137" t="s">
        <v>9</v>
      </c>
      <c r="G32" s="138"/>
      <c r="H32" s="139"/>
      <c r="I32" s="138"/>
      <c r="J32" s="135"/>
    </row>
    <row r="33" spans="1:10" ht="47.25" customHeight="1" x14ac:dyDescent="0.2">
      <c r="A33" s="68"/>
      <c r="B33" s="68"/>
      <c r="J33" s="135"/>
    </row>
    <row r="34" spans="1:10" s="6" customFormat="1" ht="18.75" customHeight="1" x14ac:dyDescent="0.2">
      <c r="A34" s="140"/>
      <c r="B34" s="140"/>
      <c r="D34" s="224"/>
      <c r="E34" s="224"/>
      <c r="G34" s="224"/>
      <c r="H34" s="224"/>
      <c r="I34" s="224"/>
      <c r="J34" s="141"/>
    </row>
    <row r="35" spans="1:10" ht="12.75" customHeight="1" x14ac:dyDescent="0.2">
      <c r="A35" s="68"/>
      <c r="B35" s="68"/>
      <c r="D35" s="225" t="s">
        <v>2</v>
      </c>
      <c r="E35" s="225"/>
      <c r="H35" s="142" t="s">
        <v>3</v>
      </c>
      <c r="J35" s="135"/>
    </row>
    <row r="36" spans="1:10" ht="13.5" customHeight="1" thickBot="1" x14ac:dyDescent="0.25">
      <c r="A36" s="143"/>
      <c r="B36" s="143"/>
      <c r="C36" s="144"/>
      <c r="D36" s="144"/>
      <c r="E36" s="144"/>
      <c r="F36" s="144"/>
      <c r="G36" s="144"/>
      <c r="H36" s="144"/>
      <c r="I36" s="144"/>
      <c r="J36" s="145"/>
    </row>
    <row r="37" spans="1:10" ht="27" hidden="1" customHeight="1" x14ac:dyDescent="0.25">
      <c r="B37" s="146" t="s">
        <v>15</v>
      </c>
      <c r="C37" s="147"/>
      <c r="D37" s="147"/>
      <c r="E37" s="147"/>
      <c r="F37" s="148"/>
      <c r="G37" s="148"/>
      <c r="H37" s="148"/>
      <c r="I37" s="148"/>
      <c r="J37" s="147"/>
    </row>
    <row r="38" spans="1:10" ht="25.5" hidden="1" customHeight="1" x14ac:dyDescent="0.2">
      <c r="A38" s="149" t="s">
        <v>37</v>
      </c>
      <c r="B38" s="150" t="s">
        <v>16</v>
      </c>
      <c r="C38" s="151" t="s">
        <v>5</v>
      </c>
      <c r="D38" s="152"/>
      <c r="E38" s="152"/>
      <c r="F38" s="153" t="str">
        <f>B23</f>
        <v>Základ pro sníženou DPH</v>
      </c>
      <c r="G38" s="153" t="str">
        <f>B25</f>
        <v>Základ pro základní DPH</v>
      </c>
      <c r="H38" s="154" t="s">
        <v>17</v>
      </c>
      <c r="I38" s="154" t="s">
        <v>1</v>
      </c>
      <c r="J38" s="155" t="s">
        <v>0</v>
      </c>
    </row>
    <row r="39" spans="1:10" ht="25.5" hidden="1" customHeight="1" x14ac:dyDescent="0.2">
      <c r="A39" s="149">
        <v>1</v>
      </c>
      <c r="B39" s="156" t="s">
        <v>50</v>
      </c>
      <c r="C39" s="215" t="s">
        <v>46</v>
      </c>
      <c r="D39" s="216"/>
      <c r="E39" s="216"/>
      <c r="F39" s="157">
        <f>'Rozpočet Pol'!AC83</f>
        <v>0</v>
      </c>
      <c r="G39" s="158">
        <f>'Rozpočet Pol'!AD83</f>
        <v>0</v>
      </c>
      <c r="H39" s="159">
        <f>(F39*SazbaDPH1/100)+(G39*SazbaDPH2/100)</f>
        <v>0</v>
      </c>
      <c r="I39" s="159">
        <f>F39+G39+H39</f>
        <v>0</v>
      </c>
      <c r="J39" s="160" t="str">
        <f>IF(CenaCelkemVypocet=0,"",I39/CenaCelkemVypocet*100)</f>
        <v/>
      </c>
    </row>
    <row r="40" spans="1:10" ht="25.5" hidden="1" customHeight="1" x14ac:dyDescent="0.2">
      <c r="A40" s="149"/>
      <c r="B40" s="217" t="s">
        <v>51</v>
      </c>
      <c r="C40" s="218"/>
      <c r="D40" s="218"/>
      <c r="E40" s="219"/>
      <c r="F40" s="161">
        <f>SUMIF(A39:A39,"=1",F39:F39)</f>
        <v>0</v>
      </c>
      <c r="G40" s="162">
        <f>SUMIF(A39:A39,"=1",G39:G39)</f>
        <v>0</v>
      </c>
      <c r="H40" s="162">
        <f>SUMIF(A39:A39,"=1",H39:H39)</f>
        <v>0</v>
      </c>
      <c r="I40" s="162">
        <f>SUMIF(A39:A39,"=1",I39:I39)</f>
        <v>0</v>
      </c>
      <c r="J40" s="163">
        <f>SUMIF(A39:A39,"=1",J39:J39)</f>
        <v>0</v>
      </c>
    </row>
    <row r="44" spans="1:10" ht="15.75" x14ac:dyDescent="0.25">
      <c r="B44" s="164" t="s">
        <v>53</v>
      </c>
    </row>
    <row r="46" spans="1:10" ht="25.5" customHeight="1" x14ac:dyDescent="0.2">
      <c r="A46" s="165"/>
      <c r="B46" s="166" t="s">
        <v>16</v>
      </c>
      <c r="C46" s="166" t="s">
        <v>5</v>
      </c>
      <c r="D46" s="167"/>
      <c r="E46" s="167"/>
      <c r="F46" s="168" t="s">
        <v>54</v>
      </c>
      <c r="G46" s="168"/>
      <c r="H46" s="168"/>
      <c r="I46" s="220" t="s">
        <v>28</v>
      </c>
      <c r="J46" s="220"/>
    </row>
    <row r="47" spans="1:10" ht="25.5" customHeight="1" x14ac:dyDescent="0.2">
      <c r="A47" s="169"/>
      <c r="B47" s="170" t="s">
        <v>55</v>
      </c>
      <c r="C47" s="222" t="s">
        <v>56</v>
      </c>
      <c r="D47" s="223"/>
      <c r="E47" s="223"/>
      <c r="F47" s="171" t="s">
        <v>23</v>
      </c>
      <c r="G47" s="172"/>
      <c r="H47" s="172"/>
      <c r="I47" s="221">
        <f>'Rozpočet Pol'!G8</f>
        <v>0</v>
      </c>
      <c r="J47" s="221"/>
    </row>
    <row r="48" spans="1:10" ht="25.5" customHeight="1" x14ac:dyDescent="0.2">
      <c r="A48" s="169"/>
      <c r="B48" s="173" t="s">
        <v>57</v>
      </c>
      <c r="C48" s="228" t="s">
        <v>58</v>
      </c>
      <c r="D48" s="229"/>
      <c r="E48" s="229"/>
      <c r="F48" s="174" t="s">
        <v>23</v>
      </c>
      <c r="G48" s="175"/>
      <c r="H48" s="175"/>
      <c r="I48" s="227">
        <f>'Rozpočet Pol'!G11</f>
        <v>0</v>
      </c>
      <c r="J48" s="227"/>
    </row>
    <row r="49" spans="1:10" ht="25.5" customHeight="1" x14ac:dyDescent="0.2">
      <c r="A49" s="169"/>
      <c r="B49" s="173" t="s">
        <v>59</v>
      </c>
      <c r="C49" s="228" t="s">
        <v>60</v>
      </c>
      <c r="D49" s="229"/>
      <c r="E49" s="229"/>
      <c r="F49" s="174" t="s">
        <v>23</v>
      </c>
      <c r="G49" s="175"/>
      <c r="H49" s="175"/>
      <c r="I49" s="227">
        <f>'Rozpočet Pol'!G15</f>
        <v>0</v>
      </c>
      <c r="J49" s="227"/>
    </row>
    <row r="50" spans="1:10" ht="25.5" customHeight="1" x14ac:dyDescent="0.2">
      <c r="A50" s="169"/>
      <c r="B50" s="173" t="s">
        <v>61</v>
      </c>
      <c r="C50" s="228" t="s">
        <v>62</v>
      </c>
      <c r="D50" s="229"/>
      <c r="E50" s="229"/>
      <c r="F50" s="174" t="s">
        <v>23</v>
      </c>
      <c r="G50" s="175"/>
      <c r="H50" s="175"/>
      <c r="I50" s="227">
        <f>'Rozpočet Pol'!G22</f>
        <v>0</v>
      </c>
      <c r="J50" s="227"/>
    </row>
    <row r="51" spans="1:10" ht="25.5" customHeight="1" x14ac:dyDescent="0.2">
      <c r="A51" s="169"/>
      <c r="B51" s="173" t="s">
        <v>63</v>
      </c>
      <c r="C51" s="228" t="s">
        <v>64</v>
      </c>
      <c r="D51" s="229"/>
      <c r="E51" s="229"/>
      <c r="F51" s="174" t="s">
        <v>23</v>
      </c>
      <c r="G51" s="175"/>
      <c r="H51" s="175"/>
      <c r="I51" s="227">
        <f>'Rozpočet Pol'!G27</f>
        <v>0</v>
      </c>
      <c r="J51" s="227"/>
    </row>
    <row r="52" spans="1:10" ht="25.5" customHeight="1" x14ac:dyDescent="0.2">
      <c r="A52" s="169"/>
      <c r="B52" s="173" t="s">
        <v>65</v>
      </c>
      <c r="C52" s="228" t="s">
        <v>66</v>
      </c>
      <c r="D52" s="229"/>
      <c r="E52" s="229"/>
      <c r="F52" s="174" t="s">
        <v>23</v>
      </c>
      <c r="G52" s="175"/>
      <c r="H52" s="175"/>
      <c r="I52" s="227">
        <f>'Rozpočet Pol'!G29</f>
        <v>0</v>
      </c>
      <c r="J52" s="227"/>
    </row>
    <row r="53" spans="1:10" ht="25.5" customHeight="1" x14ac:dyDescent="0.2">
      <c r="A53" s="169"/>
      <c r="B53" s="173" t="s">
        <v>67</v>
      </c>
      <c r="C53" s="228" t="s">
        <v>68</v>
      </c>
      <c r="D53" s="229"/>
      <c r="E53" s="229"/>
      <c r="F53" s="174" t="s">
        <v>23</v>
      </c>
      <c r="G53" s="175"/>
      <c r="H53" s="175"/>
      <c r="I53" s="227">
        <f>'Rozpočet Pol'!G31</f>
        <v>0</v>
      </c>
      <c r="J53" s="227"/>
    </row>
    <row r="54" spans="1:10" ht="25.5" customHeight="1" x14ac:dyDescent="0.2">
      <c r="A54" s="169"/>
      <c r="B54" s="173" t="s">
        <v>69</v>
      </c>
      <c r="C54" s="228" t="s">
        <v>70</v>
      </c>
      <c r="D54" s="229"/>
      <c r="E54" s="229"/>
      <c r="F54" s="174" t="s">
        <v>23</v>
      </c>
      <c r="G54" s="175"/>
      <c r="H54" s="175"/>
      <c r="I54" s="227">
        <f>'Rozpočet Pol'!G39</f>
        <v>0</v>
      </c>
      <c r="J54" s="227"/>
    </row>
    <row r="55" spans="1:10" ht="25.5" customHeight="1" x14ac:dyDescent="0.2">
      <c r="A55" s="169"/>
      <c r="B55" s="173" t="s">
        <v>71</v>
      </c>
      <c r="C55" s="228" t="s">
        <v>72</v>
      </c>
      <c r="D55" s="229"/>
      <c r="E55" s="229"/>
      <c r="F55" s="174" t="s">
        <v>23</v>
      </c>
      <c r="G55" s="175"/>
      <c r="H55" s="175"/>
      <c r="I55" s="227">
        <f>'Rozpočet Pol'!G51</f>
        <v>0</v>
      </c>
      <c r="J55" s="227"/>
    </row>
    <row r="56" spans="1:10" ht="25.5" customHeight="1" x14ac:dyDescent="0.2">
      <c r="A56" s="169"/>
      <c r="B56" s="173" t="s">
        <v>73</v>
      </c>
      <c r="C56" s="228" t="s">
        <v>74</v>
      </c>
      <c r="D56" s="229"/>
      <c r="E56" s="229"/>
      <c r="F56" s="174" t="s">
        <v>24</v>
      </c>
      <c r="G56" s="175"/>
      <c r="H56" s="175"/>
      <c r="I56" s="227">
        <f>'Rozpočet Pol'!G54</f>
        <v>0</v>
      </c>
      <c r="J56" s="227"/>
    </row>
    <row r="57" spans="1:10" ht="25.5" customHeight="1" x14ac:dyDescent="0.2">
      <c r="A57" s="169"/>
      <c r="B57" s="173" t="s">
        <v>75</v>
      </c>
      <c r="C57" s="228" t="s">
        <v>76</v>
      </c>
      <c r="D57" s="229"/>
      <c r="E57" s="229"/>
      <c r="F57" s="174" t="s">
        <v>24</v>
      </c>
      <c r="G57" s="175"/>
      <c r="H57" s="175"/>
      <c r="I57" s="227">
        <f>('Rozpočet Pol'!G58)</f>
        <v>0</v>
      </c>
      <c r="J57" s="227"/>
    </row>
    <row r="58" spans="1:10" ht="25.5" customHeight="1" x14ac:dyDescent="0.2">
      <c r="A58" s="169"/>
      <c r="B58" s="173" t="s">
        <v>77</v>
      </c>
      <c r="C58" s="228" t="s">
        <v>78</v>
      </c>
      <c r="D58" s="229"/>
      <c r="E58" s="229"/>
      <c r="F58" s="174" t="s">
        <v>24</v>
      </c>
      <c r="G58" s="175"/>
      <c r="H58" s="175"/>
      <c r="I58" s="227">
        <f>('Rozpočet Pol'!G60)</f>
        <v>0</v>
      </c>
      <c r="J58" s="227"/>
    </row>
    <row r="59" spans="1:10" ht="25.5" customHeight="1" x14ac:dyDescent="0.2">
      <c r="A59" s="169"/>
      <c r="B59" s="173" t="s">
        <v>79</v>
      </c>
      <c r="C59" s="228" t="s">
        <v>80</v>
      </c>
      <c r="D59" s="229"/>
      <c r="E59" s="229"/>
      <c r="F59" s="174" t="s">
        <v>24</v>
      </c>
      <c r="G59" s="175"/>
      <c r="H59" s="175"/>
      <c r="I59" s="227">
        <f>'Rozpočet Pol'!G62</f>
        <v>0</v>
      </c>
      <c r="J59" s="227"/>
    </row>
    <row r="60" spans="1:10" ht="25.5" customHeight="1" x14ac:dyDescent="0.2">
      <c r="A60" s="169"/>
      <c r="B60" s="173" t="s">
        <v>81</v>
      </c>
      <c r="C60" s="228" t="s">
        <v>82</v>
      </c>
      <c r="D60" s="229"/>
      <c r="E60" s="229"/>
      <c r="F60" s="174" t="s">
        <v>24</v>
      </c>
      <c r="G60" s="175"/>
      <c r="H60" s="175"/>
      <c r="I60" s="227">
        <f>'Rozpočet Pol'!G67</f>
        <v>0</v>
      </c>
      <c r="J60" s="227"/>
    </row>
    <row r="61" spans="1:10" ht="25.5" customHeight="1" x14ac:dyDescent="0.2">
      <c r="A61" s="169"/>
      <c r="B61" s="173" t="s">
        <v>83</v>
      </c>
      <c r="C61" s="228" t="s">
        <v>84</v>
      </c>
      <c r="D61" s="229"/>
      <c r="E61" s="229"/>
      <c r="F61" s="174" t="s">
        <v>24</v>
      </c>
      <c r="G61" s="175"/>
      <c r="H61" s="175"/>
      <c r="I61" s="227">
        <f>'Rozpočet Pol'!G69</f>
        <v>0</v>
      </c>
      <c r="J61" s="227"/>
    </row>
    <row r="62" spans="1:10" ht="25.5" customHeight="1" x14ac:dyDescent="0.2">
      <c r="A62" s="169"/>
      <c r="B62" s="173" t="s">
        <v>85</v>
      </c>
      <c r="C62" s="228" t="s">
        <v>86</v>
      </c>
      <c r="D62" s="229"/>
      <c r="E62" s="229"/>
      <c r="F62" s="174" t="s">
        <v>24</v>
      </c>
      <c r="G62" s="175"/>
      <c r="H62" s="175"/>
      <c r="I62" s="227">
        <f>'Rozpočet Pol'!G71</f>
        <v>0</v>
      </c>
      <c r="J62" s="227"/>
    </row>
    <row r="63" spans="1:10" ht="25.5" customHeight="1" x14ac:dyDescent="0.2">
      <c r="A63" s="169"/>
      <c r="B63" s="173" t="s">
        <v>87</v>
      </c>
      <c r="C63" s="228" t="s">
        <v>88</v>
      </c>
      <c r="D63" s="229"/>
      <c r="E63" s="229"/>
      <c r="F63" s="174" t="s">
        <v>24</v>
      </c>
      <c r="G63" s="175"/>
      <c r="H63" s="175"/>
      <c r="I63" s="227">
        <f>'Rozpočet Pol'!G76</f>
        <v>0</v>
      </c>
      <c r="J63" s="227"/>
    </row>
    <row r="64" spans="1:10" ht="25.5" customHeight="1" x14ac:dyDescent="0.2">
      <c r="A64" s="169"/>
      <c r="B64" s="173" t="s">
        <v>89</v>
      </c>
      <c r="C64" s="228" t="s">
        <v>90</v>
      </c>
      <c r="D64" s="229"/>
      <c r="E64" s="229"/>
      <c r="F64" s="174" t="s">
        <v>25</v>
      </c>
      <c r="G64" s="175"/>
      <c r="H64" s="175"/>
      <c r="I64" s="227">
        <f>('Rozpočet Pol'!G78)</f>
        <v>0</v>
      </c>
      <c r="J64" s="227"/>
    </row>
    <row r="65" spans="1:10" ht="25.5" customHeight="1" x14ac:dyDescent="0.2">
      <c r="A65" s="169"/>
      <c r="B65" s="176" t="s">
        <v>91</v>
      </c>
      <c r="C65" s="232" t="s">
        <v>26</v>
      </c>
      <c r="D65" s="233"/>
      <c r="E65" s="233"/>
      <c r="F65" s="177" t="s">
        <v>91</v>
      </c>
      <c r="G65" s="178"/>
      <c r="H65" s="178"/>
      <c r="I65" s="231">
        <f>'Rozpočet Pol'!G80</f>
        <v>0</v>
      </c>
      <c r="J65" s="231"/>
    </row>
    <row r="66" spans="1:10" ht="25.5" customHeight="1" x14ac:dyDescent="0.2">
      <c r="A66" s="179"/>
      <c r="B66" s="180" t="s">
        <v>1</v>
      </c>
      <c r="C66" s="180"/>
      <c r="D66" s="181"/>
      <c r="E66" s="181"/>
      <c r="F66" s="182"/>
      <c r="G66" s="183"/>
      <c r="H66" s="183"/>
      <c r="I66" s="230">
        <f>SUM(I47:I65)</f>
        <v>0</v>
      </c>
      <c r="J66" s="230"/>
    </row>
    <row r="67" spans="1:10" x14ac:dyDescent="0.2">
      <c r="F67" s="184"/>
      <c r="G67" s="184"/>
      <c r="H67" s="184"/>
      <c r="I67" s="184"/>
      <c r="J67" s="184"/>
    </row>
    <row r="68" spans="1:10" x14ac:dyDescent="0.2">
      <c r="F68" s="184"/>
      <c r="G68" s="184"/>
      <c r="H68" s="184"/>
      <c r="I68" s="184"/>
      <c r="J68" s="184"/>
    </row>
    <row r="69" spans="1:10" x14ac:dyDescent="0.2">
      <c r="F69" s="184"/>
      <c r="G69" s="184"/>
      <c r="H69" s="184"/>
      <c r="I69" s="184"/>
      <c r="J69" s="184"/>
    </row>
  </sheetData>
  <sheetProtection algorithmName="SHA-512" hashValue="Fxvl/CAgPxyuQczDggA5fUzXMhpVRRiNGJ2Bs7Pkj8AXkzgCGY+OnXO7i12Lg3dzuqDvz/Rsq6/EFg+oGOcuhA==" saltValue="a1G8jpmn7lo+2GDV1bS+Nw==" spinCount="100000" sheet="1" objects="1" scenarios="1" formatCells="0" formatColumns="0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I66:J66"/>
    <mergeCell ref="I63:J63"/>
    <mergeCell ref="C63:E63"/>
    <mergeCell ref="I64:J64"/>
    <mergeCell ref="C64:E64"/>
    <mergeCell ref="I65:J65"/>
    <mergeCell ref="C65:E65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4:E34"/>
    <mergeCell ref="D35:E35"/>
    <mergeCell ref="G19:H19"/>
    <mergeCell ref="G20:H20"/>
    <mergeCell ref="G34:I34"/>
    <mergeCell ref="G28:I28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559E1-5B2B-4EFE-86D9-AE940FC875B2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234" t="s">
        <v>6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8" t="s">
        <v>41</v>
      </c>
      <c r="B2" s="7"/>
      <c r="C2" s="236"/>
      <c r="D2" s="236"/>
      <c r="E2" s="236"/>
      <c r="F2" s="236"/>
      <c r="G2" s="237"/>
    </row>
    <row r="3" spans="1:7" ht="24.95" hidden="1" customHeight="1" x14ac:dyDescent="0.2">
      <c r="A3" s="8" t="s">
        <v>7</v>
      </c>
      <c r="B3" s="7"/>
      <c r="C3" s="236"/>
      <c r="D3" s="236"/>
      <c r="E3" s="236"/>
      <c r="F3" s="236"/>
      <c r="G3" s="237"/>
    </row>
    <row r="4" spans="1:7" ht="24.95" hidden="1" customHeight="1" x14ac:dyDescent="0.2">
      <c r="A4" s="8" t="s">
        <v>8</v>
      </c>
      <c r="B4" s="7"/>
      <c r="C4" s="236"/>
      <c r="D4" s="236"/>
      <c r="E4" s="236"/>
      <c r="F4" s="236"/>
      <c r="G4" s="237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E6BE5-5EC6-4C30-A1B6-8717CEA0B807}">
  <sheetPr>
    <outlinePr summaryBelow="0"/>
  </sheetPr>
  <dimension ref="A1:BH93"/>
  <sheetViews>
    <sheetView topLeftCell="A36" zoomScale="130" zoomScaleNormal="130" workbookViewId="0">
      <selection activeCell="E52" sqref="E52"/>
    </sheetView>
  </sheetViews>
  <sheetFormatPr defaultRowHeight="12.75" outlineLevelRow="1" x14ac:dyDescent="0.2"/>
  <cols>
    <col min="1" max="1" width="4.28515625" customWidth="1"/>
    <col min="2" max="2" width="14.42578125" style="11" customWidth="1"/>
    <col min="3" max="3" width="38.28515625" style="1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94</v>
      </c>
    </row>
    <row r="2" spans="1:60" ht="25.15" customHeight="1" x14ac:dyDescent="0.2">
      <c r="A2" s="14" t="s">
        <v>93</v>
      </c>
      <c r="B2" s="12"/>
      <c r="C2" s="251" t="s">
        <v>46</v>
      </c>
      <c r="D2" s="252"/>
      <c r="E2" s="252"/>
      <c r="F2" s="252"/>
      <c r="G2" s="253"/>
      <c r="AE2" t="s">
        <v>95</v>
      </c>
    </row>
    <row r="3" spans="1:60" ht="25.15" customHeight="1" x14ac:dyDescent="0.2">
      <c r="A3" s="15" t="s">
        <v>7</v>
      </c>
      <c r="B3" s="13"/>
      <c r="C3" s="254" t="s">
        <v>43</v>
      </c>
      <c r="D3" s="255"/>
      <c r="E3" s="255"/>
      <c r="F3" s="255"/>
      <c r="G3" s="256"/>
      <c r="AE3" t="s">
        <v>96</v>
      </c>
    </row>
    <row r="4" spans="1:60" ht="25.15" hidden="1" customHeight="1" x14ac:dyDescent="0.2">
      <c r="A4" s="15" t="s">
        <v>8</v>
      </c>
      <c r="B4" s="13"/>
      <c r="C4" s="254"/>
      <c r="D4" s="255"/>
      <c r="E4" s="255"/>
      <c r="F4" s="255"/>
      <c r="G4" s="256"/>
      <c r="AE4" t="s">
        <v>97</v>
      </c>
    </row>
    <row r="5" spans="1:60" hidden="1" x14ac:dyDescent="0.2">
      <c r="A5" s="16" t="s">
        <v>98</v>
      </c>
      <c r="B5" s="17"/>
      <c r="C5" s="17"/>
      <c r="D5" s="18"/>
      <c r="E5" s="18"/>
      <c r="F5" s="18"/>
      <c r="G5" s="19"/>
      <c r="AE5" t="s">
        <v>99</v>
      </c>
    </row>
    <row r="7" spans="1:60" ht="38.25" x14ac:dyDescent="0.2">
      <c r="A7" s="24" t="s">
        <v>100</v>
      </c>
      <c r="B7" s="25" t="s">
        <v>101</v>
      </c>
      <c r="C7" s="25" t="s">
        <v>102</v>
      </c>
      <c r="D7" s="24" t="s">
        <v>103</v>
      </c>
      <c r="E7" s="24" t="s">
        <v>104</v>
      </c>
      <c r="F7" s="20" t="s">
        <v>105</v>
      </c>
      <c r="G7" s="41" t="s">
        <v>28</v>
      </c>
      <c r="H7" s="42" t="s">
        <v>29</v>
      </c>
      <c r="I7" s="42" t="s">
        <v>106</v>
      </c>
      <c r="J7" s="42" t="s">
        <v>30</v>
      </c>
      <c r="K7" s="42" t="s">
        <v>107</v>
      </c>
      <c r="L7" s="42" t="s">
        <v>108</v>
      </c>
      <c r="M7" s="42" t="s">
        <v>109</v>
      </c>
      <c r="N7" s="42" t="s">
        <v>110</v>
      </c>
      <c r="O7" s="42" t="s">
        <v>111</v>
      </c>
      <c r="P7" s="42" t="s">
        <v>112</v>
      </c>
      <c r="Q7" s="42" t="s">
        <v>113</v>
      </c>
      <c r="R7" s="42" t="s">
        <v>114</v>
      </c>
      <c r="S7" s="42" t="s">
        <v>115</v>
      </c>
      <c r="T7" s="42" t="s">
        <v>116</v>
      </c>
      <c r="U7" s="27" t="s">
        <v>117</v>
      </c>
    </row>
    <row r="8" spans="1:60" x14ac:dyDescent="0.2">
      <c r="A8" s="43" t="s">
        <v>118</v>
      </c>
      <c r="B8" s="44" t="s">
        <v>55</v>
      </c>
      <c r="C8" s="45" t="s">
        <v>56</v>
      </c>
      <c r="D8" s="46"/>
      <c r="E8" s="47"/>
      <c r="F8" s="48"/>
      <c r="G8" s="48">
        <f>SUMIF(AE9:AE10,"&lt;&gt;NOR",G9:G10)</f>
        <v>0</v>
      </c>
      <c r="H8" s="48"/>
      <c r="I8" s="48">
        <f>SUM(I9:I10)</f>
        <v>0</v>
      </c>
      <c r="J8" s="48"/>
      <c r="K8" s="48">
        <f>SUM(K9:K10)</f>
        <v>0</v>
      </c>
      <c r="L8" s="48"/>
      <c r="M8" s="48">
        <f>SUM(M9:M10)</f>
        <v>0</v>
      </c>
      <c r="N8" s="26"/>
      <c r="O8" s="26">
        <f>SUM(O9:O10)</f>
        <v>0</v>
      </c>
      <c r="P8" s="26"/>
      <c r="Q8" s="26">
        <f>SUM(Q9:Q10)</f>
        <v>0</v>
      </c>
      <c r="R8" s="26"/>
      <c r="S8" s="26"/>
      <c r="T8" s="43"/>
      <c r="U8" s="26">
        <f>SUM(U9:U10)</f>
        <v>0</v>
      </c>
      <c r="AE8" t="s">
        <v>119</v>
      </c>
    </row>
    <row r="9" spans="1:60" ht="22.5" outlineLevel="1" x14ac:dyDescent="0.2">
      <c r="A9" s="22">
        <v>1</v>
      </c>
      <c r="B9" s="22" t="s">
        <v>120</v>
      </c>
      <c r="C9" s="60" t="s">
        <v>121</v>
      </c>
      <c r="D9" s="28" t="s">
        <v>122</v>
      </c>
      <c r="E9" s="35">
        <v>0.96</v>
      </c>
      <c r="F9" s="38">
        <v>0</v>
      </c>
      <c r="G9" s="39">
        <f>ROUND(E9*F9,2)</f>
        <v>0</v>
      </c>
      <c r="H9" s="39"/>
      <c r="I9" s="39">
        <f>ROUND(E9*H9,2)</f>
        <v>0</v>
      </c>
      <c r="J9" s="39"/>
      <c r="K9" s="39">
        <f>ROUND(E9*J9,2)</f>
        <v>0</v>
      </c>
      <c r="L9" s="39">
        <v>0</v>
      </c>
      <c r="M9" s="39">
        <f>G9*(1+L9/100)</f>
        <v>0</v>
      </c>
      <c r="N9" s="29">
        <v>0</v>
      </c>
      <c r="O9" s="29">
        <f>ROUND(E9*N9,5)</f>
        <v>0</v>
      </c>
      <c r="P9" s="29">
        <v>0</v>
      </c>
      <c r="Q9" s="29">
        <f>ROUND(E9*P9,5)</f>
        <v>0</v>
      </c>
      <c r="R9" s="29"/>
      <c r="S9" s="29"/>
      <c r="T9" s="30">
        <v>0</v>
      </c>
      <c r="U9" s="29">
        <f>ROUND(E9*T9,2)</f>
        <v>0</v>
      </c>
      <c r="V9" s="21"/>
      <c r="W9" s="21"/>
      <c r="X9" s="21"/>
      <c r="Y9" s="21"/>
      <c r="Z9" s="21"/>
      <c r="AA9" s="21"/>
      <c r="AB9" s="21"/>
      <c r="AC9" s="21"/>
      <c r="AD9" s="21"/>
      <c r="AE9" s="21" t="s">
        <v>123</v>
      </c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</row>
    <row r="10" spans="1:60" outlineLevel="1" x14ac:dyDescent="0.2">
      <c r="A10" s="22"/>
      <c r="B10" s="22"/>
      <c r="C10" s="61" t="s">
        <v>124</v>
      </c>
      <c r="D10" s="31"/>
      <c r="E10" s="36">
        <v>0.96</v>
      </c>
      <c r="F10" s="39"/>
      <c r="G10" s="39"/>
      <c r="H10" s="39"/>
      <c r="I10" s="39"/>
      <c r="J10" s="39"/>
      <c r="K10" s="39"/>
      <c r="L10" s="39"/>
      <c r="M10" s="39"/>
      <c r="N10" s="29"/>
      <c r="O10" s="29"/>
      <c r="P10" s="29"/>
      <c r="Q10" s="29"/>
      <c r="R10" s="29"/>
      <c r="S10" s="29"/>
      <c r="T10" s="30"/>
      <c r="U10" s="29"/>
      <c r="V10" s="21"/>
      <c r="W10" s="21"/>
      <c r="X10" s="21"/>
      <c r="Y10" s="21"/>
      <c r="Z10" s="21"/>
      <c r="AA10" s="21"/>
      <c r="AB10" s="21"/>
      <c r="AC10" s="21"/>
      <c r="AD10" s="21"/>
      <c r="AE10" s="21" t="s">
        <v>125</v>
      </c>
      <c r="AF10" s="21">
        <v>0</v>
      </c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</row>
    <row r="11" spans="1:60" x14ac:dyDescent="0.2">
      <c r="A11" s="23" t="s">
        <v>118</v>
      </c>
      <c r="B11" s="23" t="s">
        <v>57</v>
      </c>
      <c r="C11" s="62" t="s">
        <v>58</v>
      </c>
      <c r="D11" s="32"/>
      <c r="E11" s="37"/>
      <c r="F11" s="40"/>
      <c r="G11" s="40">
        <f>SUMIF(AE12:AE14,"&lt;&gt;NOR",G12:G14)</f>
        <v>0</v>
      </c>
      <c r="H11" s="40"/>
      <c r="I11" s="40">
        <f>SUM(I12:I14)</f>
        <v>0</v>
      </c>
      <c r="J11" s="40"/>
      <c r="K11" s="40">
        <f>SUM(K12:K14)</f>
        <v>0</v>
      </c>
      <c r="L11" s="40"/>
      <c r="M11" s="40">
        <f>SUM(M12:M14)</f>
        <v>0</v>
      </c>
      <c r="N11" s="33"/>
      <c r="O11" s="33">
        <f>SUM(O12:O14)</f>
        <v>0.94996999999999998</v>
      </c>
      <c r="P11" s="33"/>
      <c r="Q11" s="33">
        <f>SUM(Q12:Q14)</f>
        <v>0</v>
      </c>
      <c r="R11" s="33"/>
      <c r="S11" s="33"/>
      <c r="T11" s="34"/>
      <c r="U11" s="33">
        <f>SUM(U12:U14)</f>
        <v>3.38</v>
      </c>
      <c r="AE11" t="s">
        <v>119</v>
      </c>
    </row>
    <row r="12" spans="1:60" outlineLevel="1" x14ac:dyDescent="0.2">
      <c r="A12" s="22">
        <v>2</v>
      </c>
      <c r="B12" s="22" t="s">
        <v>126</v>
      </c>
      <c r="C12" s="60" t="s">
        <v>127</v>
      </c>
      <c r="D12" s="28" t="s">
        <v>122</v>
      </c>
      <c r="E12" s="35">
        <v>2.67</v>
      </c>
      <c r="F12" s="38">
        <v>0</v>
      </c>
      <c r="G12" s="39">
        <f>ROUND(E12*F12,2)</f>
        <v>0</v>
      </c>
      <c r="H12" s="39"/>
      <c r="I12" s="39">
        <f>ROUND(E12*H12,2)</f>
        <v>0</v>
      </c>
      <c r="J12" s="39"/>
      <c r="K12" s="39">
        <f>ROUND(E12*J12,2)</f>
        <v>0</v>
      </c>
      <c r="L12" s="39">
        <v>0</v>
      </c>
      <c r="M12" s="39">
        <f>G12*(1+L12/100)</f>
        <v>0</v>
      </c>
      <c r="N12" s="29">
        <v>5.6099999999999997E-2</v>
      </c>
      <c r="O12" s="29">
        <f>ROUND(E12*N12,5)</f>
        <v>0.14979000000000001</v>
      </c>
      <c r="P12" s="29">
        <v>0</v>
      </c>
      <c r="Q12" s="29">
        <f>ROUND(E12*P12,5)</f>
        <v>0</v>
      </c>
      <c r="R12" s="29"/>
      <c r="S12" s="29"/>
      <c r="T12" s="30">
        <v>0.52329999999999999</v>
      </c>
      <c r="U12" s="29">
        <f>ROUND(E12*T12,2)</f>
        <v>1.4</v>
      </c>
      <c r="V12" s="21"/>
      <c r="W12" s="21"/>
      <c r="X12" s="21"/>
      <c r="Y12" s="21"/>
      <c r="Z12" s="21"/>
      <c r="AA12" s="21"/>
      <c r="AB12" s="21"/>
      <c r="AC12" s="21"/>
      <c r="AD12" s="21"/>
      <c r="AE12" s="21" t="s">
        <v>123</v>
      </c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</row>
    <row r="13" spans="1:60" outlineLevel="1" x14ac:dyDescent="0.2">
      <c r="A13" s="22"/>
      <c r="B13" s="22"/>
      <c r="C13" s="61" t="s">
        <v>128</v>
      </c>
      <c r="D13" s="31"/>
      <c r="E13" s="36">
        <v>2.67</v>
      </c>
      <c r="F13" s="39"/>
      <c r="G13" s="39"/>
      <c r="H13" s="39"/>
      <c r="I13" s="39"/>
      <c r="J13" s="39"/>
      <c r="K13" s="39"/>
      <c r="L13" s="39"/>
      <c r="M13" s="39"/>
      <c r="N13" s="29"/>
      <c r="O13" s="29"/>
      <c r="P13" s="29"/>
      <c r="Q13" s="29"/>
      <c r="R13" s="29"/>
      <c r="S13" s="29"/>
      <c r="T13" s="30"/>
      <c r="U13" s="29"/>
      <c r="V13" s="21"/>
      <c r="W13" s="21"/>
      <c r="X13" s="21"/>
      <c r="Y13" s="21"/>
      <c r="Z13" s="21"/>
      <c r="AA13" s="21"/>
      <c r="AB13" s="21"/>
      <c r="AC13" s="21"/>
      <c r="AD13" s="21"/>
      <c r="AE13" s="21" t="s">
        <v>125</v>
      </c>
      <c r="AF13" s="21">
        <v>0</v>
      </c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</row>
    <row r="14" spans="1:60" outlineLevel="1" x14ac:dyDescent="0.2">
      <c r="A14" s="22">
        <v>3</v>
      </c>
      <c r="B14" s="22" t="s">
        <v>129</v>
      </c>
      <c r="C14" s="60" t="s">
        <v>130</v>
      </c>
      <c r="D14" s="28" t="s">
        <v>122</v>
      </c>
      <c r="E14" s="35">
        <v>2.2000000000000002</v>
      </c>
      <c r="F14" s="38">
        <v>0</v>
      </c>
      <c r="G14" s="39">
        <f>ROUND(E14*F14,2)</f>
        <v>0</v>
      </c>
      <c r="H14" s="39"/>
      <c r="I14" s="39">
        <f>ROUND(E14*H14,2)</f>
        <v>0</v>
      </c>
      <c r="J14" s="39"/>
      <c r="K14" s="39">
        <f>ROUND(E14*J14,2)</f>
        <v>0</v>
      </c>
      <c r="L14" s="39">
        <v>0</v>
      </c>
      <c r="M14" s="39">
        <f>G14*(1+L14/100)</f>
        <v>0</v>
      </c>
      <c r="N14" s="29">
        <v>0.36371999999999999</v>
      </c>
      <c r="O14" s="29">
        <f>ROUND(E14*N14,5)</f>
        <v>0.80018</v>
      </c>
      <c r="P14" s="29">
        <v>0</v>
      </c>
      <c r="Q14" s="29">
        <f>ROUND(E14*P14,5)</f>
        <v>0</v>
      </c>
      <c r="R14" s="29"/>
      <c r="S14" s="29"/>
      <c r="T14" s="30">
        <v>0.9</v>
      </c>
      <c r="U14" s="29">
        <f>ROUND(E14*T14,2)</f>
        <v>1.98</v>
      </c>
      <c r="V14" s="21"/>
      <c r="W14" s="21"/>
      <c r="X14" s="21"/>
      <c r="Y14" s="21"/>
      <c r="Z14" s="21"/>
      <c r="AA14" s="21"/>
      <c r="AB14" s="21"/>
      <c r="AC14" s="21"/>
      <c r="AD14" s="21"/>
      <c r="AE14" s="21" t="s">
        <v>123</v>
      </c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  <c r="BF14" s="21"/>
      <c r="BG14" s="21"/>
      <c r="BH14" s="21"/>
    </row>
    <row r="15" spans="1:60" x14ac:dyDescent="0.2">
      <c r="A15" s="23" t="s">
        <v>118</v>
      </c>
      <c r="B15" s="23" t="s">
        <v>59</v>
      </c>
      <c r="C15" s="62" t="s">
        <v>60</v>
      </c>
      <c r="D15" s="32"/>
      <c r="E15" s="37"/>
      <c r="F15" s="40"/>
      <c r="G15" s="40">
        <f>SUMIF(AE16:AE21,"&lt;&gt;NOR",G16:G21)</f>
        <v>0</v>
      </c>
      <c r="H15" s="40"/>
      <c r="I15" s="40">
        <f>SUM(I16:I21)</f>
        <v>0</v>
      </c>
      <c r="J15" s="40"/>
      <c r="K15" s="40">
        <f>SUM(K16:K21)</f>
        <v>0</v>
      </c>
      <c r="L15" s="40"/>
      <c r="M15" s="40">
        <f>SUM(M16:M21)</f>
        <v>0</v>
      </c>
      <c r="N15" s="33"/>
      <c r="O15" s="33">
        <f>SUM(O16:O21)</f>
        <v>0.18281</v>
      </c>
      <c r="P15" s="33"/>
      <c r="Q15" s="33">
        <f>SUM(Q16:Q21)</f>
        <v>0</v>
      </c>
      <c r="R15" s="33"/>
      <c r="S15" s="33"/>
      <c r="T15" s="34"/>
      <c r="U15" s="33">
        <f>SUM(U16:U21)</f>
        <v>1.1499999999999999</v>
      </c>
      <c r="AE15" t="s">
        <v>119</v>
      </c>
    </row>
    <row r="16" spans="1:60" ht="22.5" outlineLevel="1" x14ac:dyDescent="0.2">
      <c r="A16" s="22">
        <v>4</v>
      </c>
      <c r="B16" s="22" t="s">
        <v>131</v>
      </c>
      <c r="C16" s="60" t="s">
        <v>132</v>
      </c>
      <c r="D16" s="28" t="s">
        <v>133</v>
      </c>
      <c r="E16" s="35">
        <v>1</v>
      </c>
      <c r="F16" s="38">
        <v>0</v>
      </c>
      <c r="G16" s="39">
        <f t="shared" ref="G16:G21" si="0">ROUND(E16*F16,2)</f>
        <v>0</v>
      </c>
      <c r="H16" s="39"/>
      <c r="I16" s="39">
        <f t="shared" ref="I16:I21" si="1">ROUND(E16*H16,2)</f>
        <v>0</v>
      </c>
      <c r="J16" s="39"/>
      <c r="K16" s="39">
        <f t="shared" ref="K16:K21" si="2">ROUND(E16*J16,2)</f>
        <v>0</v>
      </c>
      <c r="L16" s="39">
        <v>0</v>
      </c>
      <c r="M16" s="39">
        <f t="shared" ref="M16:M21" si="3">G16*(1+L16/100)</f>
        <v>0</v>
      </c>
      <c r="N16" s="29">
        <v>0</v>
      </c>
      <c r="O16" s="29">
        <f t="shared" ref="O16:O21" si="4">ROUND(E16*N16,5)</f>
        <v>0</v>
      </c>
      <c r="P16" s="29">
        <v>0</v>
      </c>
      <c r="Q16" s="29">
        <f t="shared" ref="Q16:Q21" si="5">ROUND(E16*P16,5)</f>
        <v>0</v>
      </c>
      <c r="R16" s="29"/>
      <c r="S16" s="29"/>
      <c r="T16" s="30">
        <v>0</v>
      </c>
      <c r="U16" s="29">
        <f t="shared" ref="U16:U21" si="6">ROUND(E16*T16,2)</f>
        <v>0</v>
      </c>
      <c r="V16" s="21"/>
      <c r="W16" s="21"/>
      <c r="X16" s="21"/>
      <c r="Y16" s="21"/>
      <c r="Z16" s="21"/>
      <c r="AA16" s="21"/>
      <c r="AB16" s="21"/>
      <c r="AC16" s="21"/>
      <c r="AD16" s="21"/>
      <c r="AE16" s="21" t="s">
        <v>123</v>
      </c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</row>
    <row r="17" spans="1:60" ht="22.5" outlineLevel="1" x14ac:dyDescent="0.2">
      <c r="A17" s="22">
        <v>5</v>
      </c>
      <c r="B17" s="22" t="s">
        <v>55</v>
      </c>
      <c r="C17" s="60" t="s">
        <v>134</v>
      </c>
      <c r="D17" s="28" t="s">
        <v>133</v>
      </c>
      <c r="E17" s="35">
        <v>1</v>
      </c>
      <c r="F17" s="38">
        <v>0</v>
      </c>
      <c r="G17" s="39">
        <f t="shared" si="0"/>
        <v>0</v>
      </c>
      <c r="H17" s="39"/>
      <c r="I17" s="39">
        <f t="shared" si="1"/>
        <v>0</v>
      </c>
      <c r="J17" s="39"/>
      <c r="K17" s="39">
        <f t="shared" si="2"/>
        <v>0</v>
      </c>
      <c r="L17" s="39">
        <v>0</v>
      </c>
      <c r="M17" s="39">
        <f t="shared" si="3"/>
        <v>0</v>
      </c>
      <c r="N17" s="29">
        <v>0</v>
      </c>
      <c r="O17" s="29">
        <f t="shared" si="4"/>
        <v>0</v>
      </c>
      <c r="P17" s="29">
        <v>0</v>
      </c>
      <c r="Q17" s="29">
        <f t="shared" si="5"/>
        <v>0</v>
      </c>
      <c r="R17" s="29"/>
      <c r="S17" s="29"/>
      <c r="T17" s="30">
        <v>0</v>
      </c>
      <c r="U17" s="29">
        <f t="shared" si="6"/>
        <v>0</v>
      </c>
      <c r="V17" s="21"/>
      <c r="W17" s="21"/>
      <c r="X17" s="21"/>
      <c r="Y17" s="21"/>
      <c r="Z17" s="21"/>
      <c r="AA17" s="21"/>
      <c r="AB17" s="21"/>
      <c r="AC17" s="21"/>
      <c r="AD17" s="21"/>
      <c r="AE17" s="21" t="s">
        <v>123</v>
      </c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</row>
    <row r="18" spans="1:60" ht="22.5" outlineLevel="1" x14ac:dyDescent="0.2">
      <c r="A18" s="22">
        <v>6</v>
      </c>
      <c r="B18" s="22" t="s">
        <v>57</v>
      </c>
      <c r="C18" s="60" t="s">
        <v>135</v>
      </c>
      <c r="D18" s="28" t="s">
        <v>133</v>
      </c>
      <c r="E18" s="35">
        <v>1</v>
      </c>
      <c r="F18" s="38">
        <v>0</v>
      </c>
      <c r="G18" s="39">
        <f t="shared" si="0"/>
        <v>0</v>
      </c>
      <c r="H18" s="39"/>
      <c r="I18" s="39">
        <f t="shared" si="1"/>
        <v>0</v>
      </c>
      <c r="J18" s="39"/>
      <c r="K18" s="39">
        <f t="shared" si="2"/>
        <v>0</v>
      </c>
      <c r="L18" s="39">
        <v>0</v>
      </c>
      <c r="M18" s="39">
        <f t="shared" si="3"/>
        <v>0</v>
      </c>
      <c r="N18" s="29">
        <v>0</v>
      </c>
      <c r="O18" s="29">
        <f t="shared" si="4"/>
        <v>0</v>
      </c>
      <c r="P18" s="29">
        <v>0</v>
      </c>
      <c r="Q18" s="29">
        <f t="shared" si="5"/>
        <v>0</v>
      </c>
      <c r="R18" s="29"/>
      <c r="S18" s="29"/>
      <c r="T18" s="30">
        <v>0</v>
      </c>
      <c r="U18" s="29">
        <f t="shared" si="6"/>
        <v>0</v>
      </c>
      <c r="V18" s="21"/>
      <c r="W18" s="21"/>
      <c r="X18" s="21"/>
      <c r="Y18" s="21"/>
      <c r="Z18" s="21"/>
      <c r="AA18" s="21"/>
      <c r="AB18" s="21"/>
      <c r="AC18" s="21"/>
      <c r="AD18" s="21"/>
      <c r="AE18" s="21" t="s">
        <v>123</v>
      </c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</row>
    <row r="19" spans="1:60" outlineLevel="1" x14ac:dyDescent="0.2">
      <c r="A19" s="22">
        <v>7</v>
      </c>
      <c r="B19" s="22" t="s">
        <v>59</v>
      </c>
      <c r="C19" s="60" t="s">
        <v>136</v>
      </c>
      <c r="D19" s="28" t="s">
        <v>133</v>
      </c>
      <c r="E19" s="35">
        <v>1</v>
      </c>
      <c r="F19" s="38">
        <v>0</v>
      </c>
      <c r="G19" s="39">
        <f t="shared" si="0"/>
        <v>0</v>
      </c>
      <c r="H19" s="39"/>
      <c r="I19" s="39">
        <f t="shared" si="1"/>
        <v>0</v>
      </c>
      <c r="J19" s="39"/>
      <c r="K19" s="39">
        <f t="shared" si="2"/>
        <v>0</v>
      </c>
      <c r="L19" s="39">
        <v>0</v>
      </c>
      <c r="M19" s="39">
        <f t="shared" si="3"/>
        <v>0</v>
      </c>
      <c r="N19" s="29">
        <v>0</v>
      </c>
      <c r="O19" s="29">
        <f t="shared" si="4"/>
        <v>0</v>
      </c>
      <c r="P19" s="29">
        <v>0</v>
      </c>
      <c r="Q19" s="29">
        <f t="shared" si="5"/>
        <v>0</v>
      </c>
      <c r="R19" s="29"/>
      <c r="S19" s="29"/>
      <c r="T19" s="30">
        <v>0</v>
      </c>
      <c r="U19" s="29">
        <f t="shared" si="6"/>
        <v>0</v>
      </c>
      <c r="V19" s="21"/>
      <c r="W19" s="21"/>
      <c r="X19" s="21"/>
      <c r="Y19" s="21"/>
      <c r="Z19" s="21"/>
      <c r="AA19" s="21"/>
      <c r="AB19" s="21"/>
      <c r="AC19" s="21"/>
      <c r="AD19" s="21"/>
      <c r="AE19" s="21" t="s">
        <v>123</v>
      </c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</row>
    <row r="20" spans="1:60" ht="22.5" outlineLevel="1" x14ac:dyDescent="0.2">
      <c r="A20" s="22">
        <v>8</v>
      </c>
      <c r="B20" s="22" t="s">
        <v>137</v>
      </c>
      <c r="C20" s="60" t="s">
        <v>138</v>
      </c>
      <c r="D20" s="28" t="s">
        <v>133</v>
      </c>
      <c r="E20" s="35">
        <v>1</v>
      </c>
      <c r="F20" s="38">
        <v>0</v>
      </c>
      <c r="G20" s="39">
        <f t="shared" si="0"/>
        <v>0</v>
      </c>
      <c r="H20" s="39"/>
      <c r="I20" s="39">
        <f t="shared" si="1"/>
        <v>0</v>
      </c>
      <c r="J20" s="39"/>
      <c r="K20" s="39">
        <f t="shared" si="2"/>
        <v>0</v>
      </c>
      <c r="L20" s="39">
        <v>0</v>
      </c>
      <c r="M20" s="39">
        <f t="shared" si="3"/>
        <v>0</v>
      </c>
      <c r="N20" s="29">
        <v>0</v>
      </c>
      <c r="O20" s="29">
        <f t="shared" si="4"/>
        <v>0</v>
      </c>
      <c r="P20" s="29">
        <v>0</v>
      </c>
      <c r="Q20" s="29">
        <f t="shared" si="5"/>
        <v>0</v>
      </c>
      <c r="R20" s="29"/>
      <c r="S20" s="29"/>
      <c r="T20" s="30">
        <v>0</v>
      </c>
      <c r="U20" s="29">
        <f t="shared" si="6"/>
        <v>0</v>
      </c>
      <c r="V20" s="21"/>
      <c r="W20" s="21"/>
      <c r="X20" s="21"/>
      <c r="Y20" s="21"/>
      <c r="Z20" s="21"/>
      <c r="AA20" s="21"/>
      <c r="AB20" s="21"/>
      <c r="AC20" s="21"/>
      <c r="AD20" s="21"/>
      <c r="AE20" s="21" t="s">
        <v>123</v>
      </c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</row>
    <row r="21" spans="1:60" ht="22.5" outlineLevel="1" x14ac:dyDescent="0.2">
      <c r="A21" s="22">
        <v>9</v>
      </c>
      <c r="B21" s="22" t="s">
        <v>139</v>
      </c>
      <c r="C21" s="60" t="s">
        <v>140</v>
      </c>
      <c r="D21" s="28" t="s">
        <v>122</v>
      </c>
      <c r="E21" s="35">
        <v>0.96</v>
      </c>
      <c r="F21" s="38">
        <v>0</v>
      </c>
      <c r="G21" s="39">
        <f t="shared" si="0"/>
        <v>0</v>
      </c>
      <c r="H21" s="39"/>
      <c r="I21" s="39">
        <f t="shared" si="1"/>
        <v>0</v>
      </c>
      <c r="J21" s="39"/>
      <c r="K21" s="39">
        <f t="shared" si="2"/>
        <v>0</v>
      </c>
      <c r="L21" s="39">
        <v>0</v>
      </c>
      <c r="M21" s="39">
        <f t="shared" si="3"/>
        <v>0</v>
      </c>
      <c r="N21" s="29">
        <v>0.19042999999999999</v>
      </c>
      <c r="O21" s="29">
        <f t="shared" si="4"/>
        <v>0.18281</v>
      </c>
      <c r="P21" s="29">
        <v>0</v>
      </c>
      <c r="Q21" s="29">
        <f t="shared" si="5"/>
        <v>0</v>
      </c>
      <c r="R21" s="29"/>
      <c r="S21" s="29"/>
      <c r="T21" s="30">
        <v>1.2002299999999999</v>
      </c>
      <c r="U21" s="29">
        <f t="shared" si="6"/>
        <v>1.1499999999999999</v>
      </c>
      <c r="V21" s="21"/>
      <c r="W21" s="21"/>
      <c r="X21" s="21"/>
      <c r="Y21" s="21"/>
      <c r="Z21" s="21"/>
      <c r="AA21" s="21"/>
      <c r="AB21" s="21"/>
      <c r="AC21" s="21"/>
      <c r="AD21" s="21"/>
      <c r="AE21" s="21" t="s">
        <v>123</v>
      </c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</row>
    <row r="22" spans="1:60" x14ac:dyDescent="0.2">
      <c r="A22" s="23" t="s">
        <v>118</v>
      </c>
      <c r="B22" s="23" t="s">
        <v>61</v>
      </c>
      <c r="C22" s="62" t="s">
        <v>62</v>
      </c>
      <c r="D22" s="32"/>
      <c r="E22" s="37"/>
      <c r="F22" s="40"/>
      <c r="G22" s="40">
        <f>SUMIF(AE23:AE26,"&lt;&gt;NOR",G23:G26)</f>
        <v>0</v>
      </c>
      <c r="H22" s="40"/>
      <c r="I22" s="40">
        <f>SUM(I23:I26)</f>
        <v>0</v>
      </c>
      <c r="J22" s="40"/>
      <c r="K22" s="40">
        <f>SUM(K23:K26)</f>
        <v>0</v>
      </c>
      <c r="L22" s="40"/>
      <c r="M22" s="40">
        <f>SUM(M23:M26)</f>
        <v>0</v>
      </c>
      <c r="N22" s="33"/>
      <c r="O22" s="33">
        <f>SUM(O23:O26)</f>
        <v>2.7665899999999999</v>
      </c>
      <c r="P22" s="33"/>
      <c r="Q22" s="33">
        <f>SUM(Q23:Q26)</f>
        <v>0</v>
      </c>
      <c r="R22" s="33"/>
      <c r="S22" s="33"/>
      <c r="T22" s="34"/>
      <c r="U22" s="33">
        <f>SUM(U23:U26)</f>
        <v>61.3</v>
      </c>
      <c r="AE22" t="s">
        <v>119</v>
      </c>
    </row>
    <row r="23" spans="1:60" ht="22.5" outlineLevel="1" x14ac:dyDescent="0.2">
      <c r="A23" s="22">
        <v>10</v>
      </c>
      <c r="B23" s="22" t="s">
        <v>141</v>
      </c>
      <c r="C23" s="60" t="s">
        <v>142</v>
      </c>
      <c r="D23" s="28" t="s">
        <v>122</v>
      </c>
      <c r="E23" s="35">
        <v>45.58</v>
      </c>
      <c r="F23" s="38">
        <v>0</v>
      </c>
      <c r="G23" s="39">
        <f>ROUND(E23*F23,2)</f>
        <v>0</v>
      </c>
      <c r="H23" s="39"/>
      <c r="I23" s="39">
        <f>ROUND(E23*H23,2)</f>
        <v>0</v>
      </c>
      <c r="J23" s="39"/>
      <c r="K23" s="39">
        <f>ROUND(E23*J23,2)</f>
        <v>0</v>
      </c>
      <c r="L23" s="39">
        <v>0</v>
      </c>
      <c r="M23" s="39">
        <f>G23*(1+L23/100)</f>
        <v>0</v>
      </c>
      <c r="N23" s="29">
        <v>1.8599999999999998E-2</v>
      </c>
      <c r="O23" s="29">
        <f>ROUND(E23*N23,5)</f>
        <v>0.84779000000000004</v>
      </c>
      <c r="P23" s="29">
        <v>0</v>
      </c>
      <c r="Q23" s="29">
        <f>ROUND(E23*P23,5)</f>
        <v>0</v>
      </c>
      <c r="R23" s="29"/>
      <c r="S23" s="29"/>
      <c r="T23" s="30">
        <v>0.61311000000000004</v>
      </c>
      <c r="U23" s="29">
        <f>ROUND(E23*T23,2)</f>
        <v>27.95</v>
      </c>
      <c r="V23" s="21"/>
      <c r="W23" s="21"/>
      <c r="X23" s="21"/>
      <c r="Y23" s="21"/>
      <c r="Z23" s="21"/>
      <c r="AA23" s="21"/>
      <c r="AB23" s="21"/>
      <c r="AC23" s="21"/>
      <c r="AD23" s="21"/>
      <c r="AE23" s="21" t="s">
        <v>123</v>
      </c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</row>
    <row r="24" spans="1:60" outlineLevel="1" x14ac:dyDescent="0.2">
      <c r="A24" s="22"/>
      <c r="B24" s="22"/>
      <c r="C24" s="61" t="s">
        <v>143</v>
      </c>
      <c r="D24" s="31"/>
      <c r="E24" s="36">
        <v>45.58</v>
      </c>
      <c r="F24" s="39"/>
      <c r="G24" s="39"/>
      <c r="H24" s="39"/>
      <c r="I24" s="39"/>
      <c r="J24" s="39"/>
      <c r="K24" s="39"/>
      <c r="L24" s="39"/>
      <c r="M24" s="39"/>
      <c r="N24" s="29"/>
      <c r="O24" s="29"/>
      <c r="P24" s="29"/>
      <c r="Q24" s="29"/>
      <c r="R24" s="29"/>
      <c r="S24" s="29"/>
      <c r="T24" s="30"/>
      <c r="U24" s="29"/>
      <c r="V24" s="21"/>
      <c r="W24" s="21"/>
      <c r="X24" s="21"/>
      <c r="Y24" s="21"/>
      <c r="Z24" s="21"/>
      <c r="AA24" s="21"/>
      <c r="AB24" s="21"/>
      <c r="AC24" s="21"/>
      <c r="AD24" s="21"/>
      <c r="AE24" s="21" t="s">
        <v>125</v>
      </c>
      <c r="AF24" s="21">
        <v>0</v>
      </c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</row>
    <row r="25" spans="1:60" outlineLevel="1" x14ac:dyDescent="0.2">
      <c r="A25" s="22">
        <v>11</v>
      </c>
      <c r="B25" s="22" t="s">
        <v>144</v>
      </c>
      <c r="C25" s="60" t="s">
        <v>145</v>
      </c>
      <c r="D25" s="28" t="s">
        <v>122</v>
      </c>
      <c r="E25" s="35">
        <v>78</v>
      </c>
      <c r="F25" s="38">
        <v>0</v>
      </c>
      <c r="G25" s="39">
        <f>ROUND(E25*F25,2)</f>
        <v>0</v>
      </c>
      <c r="H25" s="39"/>
      <c r="I25" s="39">
        <f>ROUND(E25*H25,2)</f>
        <v>0</v>
      </c>
      <c r="J25" s="39"/>
      <c r="K25" s="39">
        <f>ROUND(E25*J25,2)</f>
        <v>0</v>
      </c>
      <c r="L25" s="39">
        <v>0</v>
      </c>
      <c r="M25" s="39">
        <f>G25*(1+L25/100)</f>
        <v>0</v>
      </c>
      <c r="N25" s="29">
        <v>2.46E-2</v>
      </c>
      <c r="O25" s="29">
        <f>ROUND(E25*N25,5)</f>
        <v>1.9188000000000001</v>
      </c>
      <c r="P25" s="29">
        <v>0</v>
      </c>
      <c r="Q25" s="29">
        <f>ROUND(E25*P25,5)</f>
        <v>0</v>
      </c>
      <c r="R25" s="29"/>
      <c r="S25" s="29"/>
      <c r="T25" s="30">
        <v>0.42759999999999998</v>
      </c>
      <c r="U25" s="29">
        <f>ROUND(E25*T25,2)</f>
        <v>33.35</v>
      </c>
      <c r="V25" s="21"/>
      <c r="W25" s="21"/>
      <c r="X25" s="21"/>
      <c r="Y25" s="21"/>
      <c r="Z25" s="21"/>
      <c r="AA25" s="21"/>
      <c r="AB25" s="21"/>
      <c r="AC25" s="21"/>
      <c r="AD25" s="21"/>
      <c r="AE25" s="21" t="s">
        <v>123</v>
      </c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</row>
    <row r="26" spans="1:60" outlineLevel="1" x14ac:dyDescent="0.2">
      <c r="A26" s="22"/>
      <c r="B26" s="22"/>
      <c r="C26" s="61" t="s">
        <v>146</v>
      </c>
      <c r="D26" s="31"/>
      <c r="E26" s="36">
        <v>78</v>
      </c>
      <c r="F26" s="39"/>
      <c r="G26" s="39"/>
      <c r="H26" s="39"/>
      <c r="I26" s="39"/>
      <c r="J26" s="39"/>
      <c r="K26" s="39"/>
      <c r="L26" s="39"/>
      <c r="M26" s="39"/>
      <c r="N26" s="29"/>
      <c r="O26" s="29"/>
      <c r="P26" s="29"/>
      <c r="Q26" s="29"/>
      <c r="R26" s="29"/>
      <c r="S26" s="29"/>
      <c r="T26" s="30"/>
      <c r="U26" s="29"/>
      <c r="V26" s="21"/>
      <c r="W26" s="21"/>
      <c r="X26" s="21"/>
      <c r="Y26" s="21"/>
      <c r="Z26" s="21"/>
      <c r="AA26" s="21"/>
      <c r="AB26" s="21"/>
      <c r="AC26" s="21"/>
      <c r="AD26" s="21"/>
      <c r="AE26" s="21" t="s">
        <v>125</v>
      </c>
      <c r="AF26" s="21">
        <v>0</v>
      </c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</row>
    <row r="27" spans="1:60" x14ac:dyDescent="0.2">
      <c r="A27" s="23" t="s">
        <v>118</v>
      </c>
      <c r="B27" s="23" t="s">
        <v>63</v>
      </c>
      <c r="C27" s="62" t="s">
        <v>64</v>
      </c>
      <c r="D27" s="32"/>
      <c r="E27" s="37"/>
      <c r="F27" s="40"/>
      <c r="G27" s="40">
        <f>SUMIF(AE28:AE28,"&lt;&gt;NOR",G28:G28)</f>
        <v>0</v>
      </c>
      <c r="H27" s="40"/>
      <c r="I27" s="40">
        <f>SUM(I28:I28)</f>
        <v>0</v>
      </c>
      <c r="J27" s="40"/>
      <c r="K27" s="40">
        <f>SUM(K28:K28)</f>
        <v>0</v>
      </c>
      <c r="L27" s="40"/>
      <c r="M27" s="40">
        <f>SUM(M28:M28)</f>
        <v>0</v>
      </c>
      <c r="N27" s="33"/>
      <c r="O27" s="33">
        <f>SUM(O28:O28)</f>
        <v>1.2625</v>
      </c>
      <c r="P27" s="33"/>
      <c r="Q27" s="33">
        <f>SUM(Q28:Q28)</f>
        <v>0</v>
      </c>
      <c r="R27" s="33"/>
      <c r="S27" s="33"/>
      <c r="T27" s="34"/>
      <c r="U27" s="33">
        <f>SUM(U28:U28)</f>
        <v>1.61</v>
      </c>
      <c r="AE27" t="s">
        <v>119</v>
      </c>
    </row>
    <row r="28" spans="1:60" ht="22.5" outlineLevel="1" x14ac:dyDescent="0.2">
      <c r="A28" s="22">
        <v>12</v>
      </c>
      <c r="B28" s="22" t="s">
        <v>147</v>
      </c>
      <c r="C28" s="60" t="s">
        <v>148</v>
      </c>
      <c r="D28" s="28" t="s">
        <v>149</v>
      </c>
      <c r="E28" s="35">
        <v>0.5</v>
      </c>
      <c r="F28" s="38">
        <v>0</v>
      </c>
      <c r="G28" s="39">
        <f>ROUND(E28*F28,2)</f>
        <v>0</v>
      </c>
      <c r="H28" s="39"/>
      <c r="I28" s="39">
        <f>ROUND(E28*H28,2)</f>
        <v>0</v>
      </c>
      <c r="J28" s="39"/>
      <c r="K28" s="39">
        <f>ROUND(E28*J28,2)</f>
        <v>0</v>
      </c>
      <c r="L28" s="39">
        <v>0</v>
      </c>
      <c r="M28" s="39">
        <f>G28*(1+L28/100)</f>
        <v>0</v>
      </c>
      <c r="N28" s="29">
        <v>2.5249999999999999</v>
      </c>
      <c r="O28" s="29">
        <f>ROUND(E28*N28,5)</f>
        <v>1.2625</v>
      </c>
      <c r="P28" s="29">
        <v>0</v>
      </c>
      <c r="Q28" s="29">
        <f>ROUND(E28*P28,5)</f>
        <v>0</v>
      </c>
      <c r="R28" s="29"/>
      <c r="S28" s="29"/>
      <c r="T28" s="30">
        <v>3.2130000000000001</v>
      </c>
      <c r="U28" s="29">
        <f>ROUND(E28*T28,2)</f>
        <v>1.61</v>
      </c>
      <c r="V28" s="21"/>
      <c r="W28" s="21"/>
      <c r="X28" s="21"/>
      <c r="Y28" s="21"/>
      <c r="Z28" s="21"/>
      <c r="AA28" s="21"/>
      <c r="AB28" s="21"/>
      <c r="AC28" s="21"/>
      <c r="AD28" s="21"/>
      <c r="AE28" s="21" t="s">
        <v>123</v>
      </c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</row>
    <row r="29" spans="1:60" x14ac:dyDescent="0.2">
      <c r="A29" s="23" t="s">
        <v>118</v>
      </c>
      <c r="B29" s="23" t="s">
        <v>65</v>
      </c>
      <c r="C29" s="62" t="s">
        <v>66</v>
      </c>
      <c r="D29" s="32"/>
      <c r="E29" s="37"/>
      <c r="F29" s="40"/>
      <c r="G29" s="40">
        <f>SUMIF(AE30:AE30,"&lt;&gt;NOR",G30:G30)</f>
        <v>0</v>
      </c>
      <c r="H29" s="40"/>
      <c r="I29" s="40">
        <f>SUM(I30:I30)</f>
        <v>0</v>
      </c>
      <c r="J29" s="40"/>
      <c r="K29" s="40">
        <f>SUM(K30:K30)</f>
        <v>0</v>
      </c>
      <c r="L29" s="40"/>
      <c r="M29" s="40">
        <f>SUM(M30:M30)</f>
        <v>0</v>
      </c>
      <c r="N29" s="33"/>
      <c r="O29" s="33">
        <f>SUM(O30:O30)</f>
        <v>5.9540000000000003E-2</v>
      </c>
      <c r="P29" s="33"/>
      <c r="Q29" s="33">
        <f>SUM(Q30:Q30)</f>
        <v>0</v>
      </c>
      <c r="R29" s="33"/>
      <c r="S29" s="33"/>
      <c r="T29" s="34"/>
      <c r="U29" s="33">
        <f>SUM(U30:U30)</f>
        <v>3.72</v>
      </c>
      <c r="AE29" t="s">
        <v>119</v>
      </c>
    </row>
    <row r="30" spans="1:60" ht="22.5" outlineLevel="1" x14ac:dyDescent="0.2">
      <c r="A30" s="22">
        <v>13</v>
      </c>
      <c r="B30" s="22" t="s">
        <v>150</v>
      </c>
      <c r="C30" s="60" t="s">
        <v>151</v>
      </c>
      <c r="D30" s="28" t="s">
        <v>152</v>
      </c>
      <c r="E30" s="35">
        <v>2</v>
      </c>
      <c r="F30" s="38">
        <v>0</v>
      </c>
      <c r="G30" s="39">
        <f>ROUND(E30*F30,2)</f>
        <v>0</v>
      </c>
      <c r="H30" s="39"/>
      <c r="I30" s="39">
        <f>ROUND(E30*H30,2)</f>
        <v>0</v>
      </c>
      <c r="J30" s="39"/>
      <c r="K30" s="39">
        <f>ROUND(E30*J30,2)</f>
        <v>0</v>
      </c>
      <c r="L30" s="39">
        <v>0</v>
      </c>
      <c r="M30" s="39">
        <f>G30*(1+L30/100)</f>
        <v>0</v>
      </c>
      <c r="N30" s="29">
        <v>2.9770000000000001E-2</v>
      </c>
      <c r="O30" s="29">
        <f>ROUND(E30*N30,5)</f>
        <v>5.9540000000000003E-2</v>
      </c>
      <c r="P30" s="29">
        <v>0</v>
      </c>
      <c r="Q30" s="29">
        <f>ROUND(E30*P30,5)</f>
        <v>0</v>
      </c>
      <c r="R30" s="29"/>
      <c r="S30" s="29"/>
      <c r="T30" s="30">
        <v>1.86</v>
      </c>
      <c r="U30" s="29">
        <f>ROUND(E30*T30,2)</f>
        <v>3.72</v>
      </c>
      <c r="V30" s="21"/>
      <c r="W30" s="21"/>
      <c r="X30" s="21"/>
      <c r="Y30" s="21"/>
      <c r="Z30" s="21"/>
      <c r="AA30" s="21"/>
      <c r="AB30" s="21"/>
      <c r="AC30" s="21"/>
      <c r="AD30" s="21"/>
      <c r="AE30" s="21" t="s">
        <v>123</v>
      </c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</row>
    <row r="31" spans="1:60" x14ac:dyDescent="0.2">
      <c r="A31" s="23" t="s">
        <v>118</v>
      </c>
      <c r="B31" s="23" t="s">
        <v>67</v>
      </c>
      <c r="C31" s="62" t="s">
        <v>68</v>
      </c>
      <c r="D31" s="32"/>
      <c r="E31" s="37"/>
      <c r="F31" s="40"/>
      <c r="G31" s="40">
        <f>SUMIF(AE32:AE38,"&lt;&gt;NOR",G32:G38)</f>
        <v>0</v>
      </c>
      <c r="H31" s="40"/>
      <c r="I31" s="40">
        <f>SUM(I32:I38)</f>
        <v>0</v>
      </c>
      <c r="J31" s="40"/>
      <c r="K31" s="40">
        <f>SUM(K32:K38)</f>
        <v>0</v>
      </c>
      <c r="L31" s="40"/>
      <c r="M31" s="40">
        <f>SUM(M32:M38)</f>
        <v>0</v>
      </c>
      <c r="N31" s="33"/>
      <c r="O31" s="33">
        <f>SUM(O32:O38)</f>
        <v>3.14E-3</v>
      </c>
      <c r="P31" s="33"/>
      <c r="Q31" s="33">
        <f>SUM(Q32:Q38)</f>
        <v>3.6933000000000002</v>
      </c>
      <c r="R31" s="33"/>
      <c r="S31" s="33"/>
      <c r="T31" s="34"/>
      <c r="U31" s="33">
        <f>SUM(U32:U38)</f>
        <v>18.229999999999997</v>
      </c>
      <c r="AE31" t="s">
        <v>119</v>
      </c>
    </row>
    <row r="32" spans="1:60" ht="22.5" outlineLevel="1" x14ac:dyDescent="0.2">
      <c r="A32" s="22">
        <v>14</v>
      </c>
      <c r="B32" s="22" t="s">
        <v>153</v>
      </c>
      <c r="C32" s="60" t="s">
        <v>154</v>
      </c>
      <c r="D32" s="28" t="s">
        <v>122</v>
      </c>
      <c r="E32" s="35">
        <v>3.5150000000000001</v>
      </c>
      <c r="F32" s="38">
        <v>0</v>
      </c>
      <c r="G32" s="39">
        <f>ROUND(E32*F32,2)</f>
        <v>0</v>
      </c>
      <c r="H32" s="39"/>
      <c r="I32" s="39">
        <f>ROUND(E32*H32,2)</f>
        <v>0</v>
      </c>
      <c r="J32" s="39"/>
      <c r="K32" s="39">
        <f>ROUND(E32*J32,2)</f>
        <v>0</v>
      </c>
      <c r="L32" s="39">
        <v>0</v>
      </c>
      <c r="M32" s="39">
        <f>G32*(1+L32/100)</f>
        <v>0</v>
      </c>
      <c r="N32" s="29">
        <v>0</v>
      </c>
      <c r="O32" s="29">
        <f>ROUND(E32*N32,5)</f>
        <v>0</v>
      </c>
      <c r="P32" s="29">
        <v>7.0000000000000007E-2</v>
      </c>
      <c r="Q32" s="29">
        <f>ROUND(E32*P32,5)</f>
        <v>0.24604999999999999</v>
      </c>
      <c r="R32" s="29"/>
      <c r="S32" s="29"/>
      <c r="T32" s="30">
        <v>0.38</v>
      </c>
      <c r="U32" s="29">
        <f>ROUND(E32*T32,2)</f>
        <v>1.34</v>
      </c>
      <c r="V32" s="21"/>
      <c r="W32" s="21"/>
      <c r="X32" s="21"/>
      <c r="Y32" s="21"/>
      <c r="Z32" s="21"/>
      <c r="AA32" s="21"/>
      <c r="AB32" s="21"/>
      <c r="AC32" s="21"/>
      <c r="AD32" s="21"/>
      <c r="AE32" s="21" t="s">
        <v>123</v>
      </c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</row>
    <row r="33" spans="1:60" outlineLevel="1" x14ac:dyDescent="0.2">
      <c r="A33" s="22"/>
      <c r="B33" s="22"/>
      <c r="C33" s="61" t="s">
        <v>155</v>
      </c>
      <c r="D33" s="31"/>
      <c r="E33" s="36">
        <v>3.5150000000000001</v>
      </c>
      <c r="F33" s="39"/>
      <c r="G33" s="39"/>
      <c r="H33" s="39"/>
      <c r="I33" s="39"/>
      <c r="J33" s="39"/>
      <c r="K33" s="39"/>
      <c r="L33" s="39"/>
      <c r="M33" s="39"/>
      <c r="N33" s="29"/>
      <c r="O33" s="29"/>
      <c r="P33" s="29"/>
      <c r="Q33" s="29"/>
      <c r="R33" s="29"/>
      <c r="S33" s="29"/>
      <c r="T33" s="30"/>
      <c r="U33" s="29"/>
      <c r="V33" s="21"/>
      <c r="W33" s="21"/>
      <c r="X33" s="21"/>
      <c r="Y33" s="21"/>
      <c r="Z33" s="21"/>
      <c r="AA33" s="21"/>
      <c r="AB33" s="21"/>
      <c r="AC33" s="21"/>
      <c r="AD33" s="21"/>
      <c r="AE33" s="21" t="s">
        <v>125</v>
      </c>
      <c r="AF33" s="21">
        <v>0</v>
      </c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</row>
    <row r="34" spans="1:60" ht="22.5" outlineLevel="1" x14ac:dyDescent="0.2">
      <c r="A34" s="22">
        <v>15</v>
      </c>
      <c r="B34" s="22" t="s">
        <v>156</v>
      </c>
      <c r="C34" s="60" t="s">
        <v>157</v>
      </c>
      <c r="D34" s="28" t="s">
        <v>149</v>
      </c>
      <c r="E34" s="35">
        <v>0.87875000000000003</v>
      </c>
      <c r="F34" s="38">
        <v>0</v>
      </c>
      <c r="G34" s="39">
        <f>ROUND(E34*F34,2)</f>
        <v>0</v>
      </c>
      <c r="H34" s="39"/>
      <c r="I34" s="39">
        <f>ROUND(E34*H34,2)</f>
        <v>0</v>
      </c>
      <c r="J34" s="39"/>
      <c r="K34" s="39">
        <f>ROUND(E34*J34,2)</f>
        <v>0</v>
      </c>
      <c r="L34" s="39">
        <v>0</v>
      </c>
      <c r="M34" s="39">
        <f>G34*(1+L34/100)</f>
        <v>0</v>
      </c>
      <c r="N34" s="29">
        <v>0</v>
      </c>
      <c r="O34" s="29">
        <f>ROUND(E34*N34,5)</f>
        <v>0</v>
      </c>
      <c r="P34" s="29">
        <v>2.2000000000000002</v>
      </c>
      <c r="Q34" s="29">
        <f>ROUND(E34*P34,5)</f>
        <v>1.9332499999999999</v>
      </c>
      <c r="R34" s="29"/>
      <c r="S34" s="29"/>
      <c r="T34" s="30">
        <v>11.32</v>
      </c>
      <c r="U34" s="29">
        <f>ROUND(E34*T34,2)</f>
        <v>9.9499999999999993</v>
      </c>
      <c r="V34" s="21"/>
      <c r="W34" s="21"/>
      <c r="X34" s="21"/>
      <c r="Y34" s="21"/>
      <c r="Z34" s="21"/>
      <c r="AA34" s="21"/>
      <c r="AB34" s="21"/>
      <c r="AC34" s="21"/>
      <c r="AD34" s="21"/>
      <c r="AE34" s="21" t="s">
        <v>123</v>
      </c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</row>
    <row r="35" spans="1:60" outlineLevel="1" x14ac:dyDescent="0.2">
      <c r="A35" s="22"/>
      <c r="B35" s="22"/>
      <c r="C35" s="61" t="s">
        <v>158</v>
      </c>
      <c r="D35" s="31"/>
      <c r="E35" s="36">
        <v>0.87875000000000003</v>
      </c>
      <c r="F35" s="39"/>
      <c r="G35" s="39"/>
      <c r="H35" s="39"/>
      <c r="I35" s="39"/>
      <c r="J35" s="39"/>
      <c r="K35" s="39"/>
      <c r="L35" s="39"/>
      <c r="M35" s="39"/>
      <c r="N35" s="29"/>
      <c r="O35" s="29"/>
      <c r="P35" s="29"/>
      <c r="Q35" s="29"/>
      <c r="R35" s="29"/>
      <c r="S35" s="29"/>
      <c r="T35" s="30"/>
      <c r="U35" s="29"/>
      <c r="V35" s="21"/>
      <c r="W35" s="21"/>
      <c r="X35" s="21"/>
      <c r="Y35" s="21"/>
      <c r="Z35" s="21"/>
      <c r="AA35" s="21"/>
      <c r="AB35" s="21"/>
      <c r="AC35" s="21"/>
      <c r="AD35" s="21"/>
      <c r="AE35" s="21" t="s">
        <v>125</v>
      </c>
      <c r="AF35" s="21">
        <v>0</v>
      </c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</row>
    <row r="36" spans="1:60" outlineLevel="1" x14ac:dyDescent="0.2">
      <c r="A36" s="22">
        <v>16</v>
      </c>
      <c r="B36" s="22" t="s">
        <v>159</v>
      </c>
      <c r="C36" s="60" t="s">
        <v>160</v>
      </c>
      <c r="D36" s="28" t="s">
        <v>152</v>
      </c>
      <c r="E36" s="35">
        <v>2</v>
      </c>
      <c r="F36" s="38">
        <v>0</v>
      </c>
      <c r="G36" s="39">
        <f>ROUND(E36*F36,2)</f>
        <v>0</v>
      </c>
      <c r="H36" s="39"/>
      <c r="I36" s="39">
        <f>ROUND(E36*H36,2)</f>
        <v>0</v>
      </c>
      <c r="J36" s="39"/>
      <c r="K36" s="39">
        <f>ROUND(E36*J36,2)</f>
        <v>0</v>
      </c>
      <c r="L36" s="39">
        <v>0</v>
      </c>
      <c r="M36" s="39">
        <f>G36*(1+L36/100)</f>
        <v>0</v>
      </c>
      <c r="N36" s="29">
        <v>0</v>
      </c>
      <c r="O36" s="29">
        <f>ROUND(E36*N36,5)</f>
        <v>0</v>
      </c>
      <c r="P36" s="29">
        <v>0</v>
      </c>
      <c r="Q36" s="29">
        <f>ROUND(E36*P36,5)</f>
        <v>0</v>
      </c>
      <c r="R36" s="29"/>
      <c r="S36" s="29"/>
      <c r="T36" s="30">
        <v>0.08</v>
      </c>
      <c r="U36" s="29">
        <f>ROUND(E36*T36,2)</f>
        <v>0.16</v>
      </c>
      <c r="V36" s="21"/>
      <c r="W36" s="21"/>
      <c r="X36" s="21"/>
      <c r="Y36" s="21"/>
      <c r="Z36" s="21"/>
      <c r="AA36" s="21"/>
      <c r="AB36" s="21"/>
      <c r="AC36" s="21"/>
      <c r="AD36" s="21"/>
      <c r="AE36" s="21" t="s">
        <v>123</v>
      </c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</row>
    <row r="37" spans="1:60" outlineLevel="1" x14ac:dyDescent="0.2">
      <c r="A37" s="22">
        <v>17</v>
      </c>
      <c r="B37" s="22" t="s">
        <v>161</v>
      </c>
      <c r="C37" s="60" t="s">
        <v>162</v>
      </c>
      <c r="D37" s="28" t="s">
        <v>122</v>
      </c>
      <c r="E37" s="35">
        <v>2</v>
      </c>
      <c r="F37" s="38">
        <v>0</v>
      </c>
      <c r="G37" s="39">
        <f>ROUND(E37*F37,2)</f>
        <v>0</v>
      </c>
      <c r="H37" s="39"/>
      <c r="I37" s="39">
        <f>ROUND(E37*H37,2)</f>
        <v>0</v>
      </c>
      <c r="J37" s="39"/>
      <c r="K37" s="39">
        <f>ROUND(E37*J37,2)</f>
        <v>0</v>
      </c>
      <c r="L37" s="39">
        <v>0</v>
      </c>
      <c r="M37" s="39">
        <f>G37*(1+L37/100)</f>
        <v>0</v>
      </c>
      <c r="N37" s="29">
        <v>1.17E-3</v>
      </c>
      <c r="O37" s="29">
        <f>ROUND(E37*N37,5)</f>
        <v>2.3400000000000001E-3</v>
      </c>
      <c r="P37" s="29">
        <v>7.5999999999999998E-2</v>
      </c>
      <c r="Q37" s="29">
        <f>ROUND(E37*P37,5)</f>
        <v>0.152</v>
      </c>
      <c r="R37" s="29"/>
      <c r="S37" s="29"/>
      <c r="T37" s="30">
        <v>0.93899999999999995</v>
      </c>
      <c r="U37" s="29">
        <f>ROUND(E37*T37,2)</f>
        <v>1.88</v>
      </c>
      <c r="V37" s="21"/>
      <c r="W37" s="21"/>
      <c r="X37" s="21"/>
      <c r="Y37" s="21"/>
      <c r="Z37" s="21"/>
      <c r="AA37" s="21"/>
      <c r="AB37" s="21"/>
      <c r="AC37" s="21"/>
      <c r="AD37" s="21"/>
      <c r="AE37" s="21" t="s">
        <v>123</v>
      </c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</row>
    <row r="38" spans="1:60" outlineLevel="1" x14ac:dyDescent="0.2">
      <c r="A38" s="22">
        <v>18</v>
      </c>
      <c r="B38" s="22" t="s">
        <v>163</v>
      </c>
      <c r="C38" s="60" t="s">
        <v>164</v>
      </c>
      <c r="D38" s="28" t="s">
        <v>149</v>
      </c>
      <c r="E38" s="35">
        <v>0.6</v>
      </c>
      <c r="F38" s="38">
        <v>0</v>
      </c>
      <c r="G38" s="39">
        <f>ROUND(E38*F38,2)</f>
        <v>0</v>
      </c>
      <c r="H38" s="39"/>
      <c r="I38" s="39">
        <f>ROUND(E38*H38,2)</f>
        <v>0</v>
      </c>
      <c r="J38" s="39"/>
      <c r="K38" s="39">
        <f>ROUND(E38*J38,2)</f>
        <v>0</v>
      </c>
      <c r="L38" s="39">
        <v>0</v>
      </c>
      <c r="M38" s="39">
        <f>G38*(1+L38/100)</f>
        <v>0</v>
      </c>
      <c r="N38" s="29">
        <v>1.33E-3</v>
      </c>
      <c r="O38" s="29">
        <f>ROUND(E38*N38,5)</f>
        <v>8.0000000000000004E-4</v>
      </c>
      <c r="P38" s="29">
        <v>2.27</v>
      </c>
      <c r="Q38" s="29">
        <f>ROUND(E38*P38,5)</f>
        <v>1.3620000000000001</v>
      </c>
      <c r="R38" s="29"/>
      <c r="S38" s="29"/>
      <c r="T38" s="30">
        <v>8.1749500000000008</v>
      </c>
      <c r="U38" s="29">
        <f>ROUND(E38*T38,2)</f>
        <v>4.9000000000000004</v>
      </c>
      <c r="V38" s="21"/>
      <c r="W38" s="21"/>
      <c r="X38" s="21"/>
      <c r="Y38" s="21"/>
      <c r="Z38" s="21"/>
      <c r="AA38" s="21"/>
      <c r="AB38" s="21"/>
      <c r="AC38" s="21"/>
      <c r="AD38" s="21"/>
      <c r="AE38" s="21" t="s">
        <v>123</v>
      </c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</row>
    <row r="39" spans="1:60" x14ac:dyDescent="0.2">
      <c r="A39" s="23" t="s">
        <v>118</v>
      </c>
      <c r="B39" s="23" t="s">
        <v>69</v>
      </c>
      <c r="C39" s="62" t="s">
        <v>70</v>
      </c>
      <c r="D39" s="32"/>
      <c r="E39" s="37"/>
      <c r="F39" s="40"/>
      <c r="G39" s="40">
        <f>SUMIF(AE40:AE50,"&lt;&gt;NOR",G40:G50)</f>
        <v>0</v>
      </c>
      <c r="H39" s="40"/>
      <c r="I39" s="40">
        <f>SUM(I40:I50)</f>
        <v>0</v>
      </c>
      <c r="J39" s="40"/>
      <c r="K39" s="40">
        <f>SUM(K40:K50)</f>
        <v>0</v>
      </c>
      <c r="L39" s="40"/>
      <c r="M39" s="40">
        <f>SUM(M40:M50)</f>
        <v>0</v>
      </c>
      <c r="N39" s="33"/>
      <c r="O39" s="33">
        <f>SUM(O40:O50)</f>
        <v>3.9899999999999996E-3</v>
      </c>
      <c r="P39" s="33"/>
      <c r="Q39" s="33">
        <f>SUM(Q40:Q50)</f>
        <v>0.29849999999999999</v>
      </c>
      <c r="R39" s="33"/>
      <c r="S39" s="33"/>
      <c r="T39" s="34"/>
      <c r="U39" s="33">
        <f>SUM(U40:U50)</f>
        <v>11.04</v>
      </c>
      <c r="AE39" t="s">
        <v>119</v>
      </c>
    </row>
    <row r="40" spans="1:60" outlineLevel="1" x14ac:dyDescent="0.2">
      <c r="A40" s="22">
        <v>19</v>
      </c>
      <c r="B40" s="22" t="s">
        <v>165</v>
      </c>
      <c r="C40" s="60" t="s">
        <v>166</v>
      </c>
      <c r="D40" s="28" t="s">
        <v>167</v>
      </c>
      <c r="E40" s="35">
        <v>1.5</v>
      </c>
      <c r="F40" s="38">
        <v>0</v>
      </c>
      <c r="G40" s="39">
        <f>ROUND(E40*F40,2)</f>
        <v>0</v>
      </c>
      <c r="H40" s="39"/>
      <c r="I40" s="39">
        <f>ROUND(E40*H40,2)</f>
        <v>0</v>
      </c>
      <c r="J40" s="39"/>
      <c r="K40" s="39">
        <f>ROUND(E40*J40,2)</f>
        <v>0</v>
      </c>
      <c r="L40" s="39">
        <v>0</v>
      </c>
      <c r="M40" s="39">
        <f>G40*(1+L40/100)</f>
        <v>0</v>
      </c>
      <c r="N40" s="29">
        <v>0</v>
      </c>
      <c r="O40" s="29">
        <f>ROUND(E40*N40,5)</f>
        <v>0</v>
      </c>
      <c r="P40" s="29">
        <v>3.6999999999999998E-2</v>
      </c>
      <c r="Q40" s="29">
        <f>ROUND(E40*P40,5)</f>
        <v>5.5500000000000001E-2</v>
      </c>
      <c r="R40" s="29"/>
      <c r="S40" s="29"/>
      <c r="T40" s="30">
        <v>0.55000000000000004</v>
      </c>
      <c r="U40" s="29">
        <f>ROUND(E40*T40,2)</f>
        <v>0.83</v>
      </c>
      <c r="V40" s="21"/>
      <c r="W40" s="21"/>
      <c r="X40" s="21"/>
      <c r="Y40" s="21"/>
      <c r="Z40" s="21"/>
      <c r="AA40" s="21"/>
      <c r="AB40" s="21"/>
      <c r="AC40" s="21"/>
      <c r="AD40" s="21"/>
      <c r="AE40" s="21" t="s">
        <v>123</v>
      </c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</row>
    <row r="41" spans="1:60" outlineLevel="1" x14ac:dyDescent="0.2">
      <c r="A41" s="22"/>
      <c r="B41" s="22"/>
      <c r="C41" s="61" t="s">
        <v>168</v>
      </c>
      <c r="D41" s="31"/>
      <c r="E41" s="36">
        <v>1.5</v>
      </c>
      <c r="F41" s="39"/>
      <c r="G41" s="39"/>
      <c r="H41" s="39"/>
      <c r="I41" s="39"/>
      <c r="J41" s="39"/>
      <c r="K41" s="39"/>
      <c r="L41" s="39"/>
      <c r="M41" s="39"/>
      <c r="N41" s="29"/>
      <c r="O41" s="29"/>
      <c r="P41" s="29"/>
      <c r="Q41" s="29"/>
      <c r="R41" s="29"/>
      <c r="S41" s="29"/>
      <c r="T41" s="30"/>
      <c r="U41" s="29"/>
      <c r="V41" s="21"/>
      <c r="W41" s="21"/>
      <c r="X41" s="21"/>
      <c r="Y41" s="21"/>
      <c r="Z41" s="21"/>
      <c r="AA41" s="21"/>
      <c r="AB41" s="21"/>
      <c r="AC41" s="21"/>
      <c r="AD41" s="21"/>
      <c r="AE41" s="21" t="s">
        <v>125</v>
      </c>
      <c r="AF41" s="21">
        <v>0</v>
      </c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</row>
    <row r="42" spans="1:60" ht="22.5" outlineLevel="1" x14ac:dyDescent="0.2">
      <c r="A42" s="22">
        <v>20</v>
      </c>
      <c r="B42" s="22" t="s">
        <v>169</v>
      </c>
      <c r="C42" s="60" t="s">
        <v>170</v>
      </c>
      <c r="D42" s="28" t="s">
        <v>152</v>
      </c>
      <c r="E42" s="35">
        <v>3</v>
      </c>
      <c r="F42" s="38">
        <v>0</v>
      </c>
      <c r="G42" s="39">
        <f>ROUND(E42*F42,2)</f>
        <v>0</v>
      </c>
      <c r="H42" s="39"/>
      <c r="I42" s="39">
        <f>ROUND(E42*H42,2)</f>
        <v>0</v>
      </c>
      <c r="J42" s="39"/>
      <c r="K42" s="39">
        <f>ROUND(E42*J42,2)</f>
        <v>0</v>
      </c>
      <c r="L42" s="39">
        <v>0</v>
      </c>
      <c r="M42" s="39">
        <f>G42*(1+L42/100)</f>
        <v>0</v>
      </c>
      <c r="N42" s="29">
        <v>1.33E-3</v>
      </c>
      <c r="O42" s="29">
        <f>ROUND(E42*N42,5)</f>
        <v>3.9899999999999996E-3</v>
      </c>
      <c r="P42" s="29">
        <v>8.1000000000000003E-2</v>
      </c>
      <c r="Q42" s="29">
        <f>ROUND(E42*P42,5)</f>
        <v>0.24299999999999999</v>
      </c>
      <c r="R42" s="29"/>
      <c r="S42" s="29"/>
      <c r="T42" s="30">
        <v>1.417</v>
      </c>
      <c r="U42" s="29">
        <f>ROUND(E42*T42,2)</f>
        <v>4.25</v>
      </c>
      <c r="V42" s="21"/>
      <c r="W42" s="21"/>
      <c r="X42" s="21"/>
      <c r="Y42" s="21"/>
      <c r="Z42" s="21"/>
      <c r="AA42" s="21"/>
      <c r="AB42" s="21"/>
      <c r="AC42" s="21"/>
      <c r="AD42" s="21"/>
      <c r="AE42" s="21" t="s">
        <v>123</v>
      </c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1"/>
      <c r="BF42" s="21"/>
      <c r="BG42" s="21"/>
      <c r="BH42" s="21"/>
    </row>
    <row r="43" spans="1:60" outlineLevel="1" x14ac:dyDescent="0.2">
      <c r="A43" s="22">
        <v>21</v>
      </c>
      <c r="B43" s="22" t="s">
        <v>171</v>
      </c>
      <c r="C43" s="60" t="s">
        <v>172</v>
      </c>
      <c r="D43" s="28" t="s">
        <v>122</v>
      </c>
      <c r="E43" s="35">
        <v>47.3</v>
      </c>
      <c r="F43" s="38">
        <v>0</v>
      </c>
      <c r="G43" s="39">
        <f>ROUND(E43*F43,2)</f>
        <v>0</v>
      </c>
      <c r="H43" s="39"/>
      <c r="I43" s="39">
        <f>ROUND(E43*H43,2)</f>
        <v>0</v>
      </c>
      <c r="J43" s="39"/>
      <c r="K43" s="39">
        <f>ROUND(E43*J43,2)</f>
        <v>0</v>
      </c>
      <c r="L43" s="39">
        <v>0</v>
      </c>
      <c r="M43" s="39">
        <f>G43*(1+L43/100)</f>
        <v>0</v>
      </c>
      <c r="N43" s="29">
        <v>0</v>
      </c>
      <c r="O43" s="29">
        <f>ROUND(E43*N43,5)</f>
        <v>0</v>
      </c>
      <c r="P43" s="29">
        <v>0</v>
      </c>
      <c r="Q43" s="29">
        <f>ROUND(E43*P43,5)</f>
        <v>0</v>
      </c>
      <c r="R43" s="29"/>
      <c r="S43" s="29"/>
      <c r="T43" s="30">
        <v>0</v>
      </c>
      <c r="U43" s="29">
        <f>ROUND(E43*T43,2)</f>
        <v>0</v>
      </c>
      <c r="V43" s="21"/>
      <c r="W43" s="21"/>
      <c r="X43" s="21"/>
      <c r="Y43" s="21"/>
      <c r="Z43" s="21"/>
      <c r="AA43" s="21"/>
      <c r="AB43" s="21"/>
      <c r="AC43" s="21"/>
      <c r="AD43" s="21"/>
      <c r="AE43" s="21" t="s">
        <v>123</v>
      </c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  <c r="BH43" s="21"/>
    </row>
    <row r="44" spans="1:60" outlineLevel="1" x14ac:dyDescent="0.2">
      <c r="A44" s="22">
        <v>22</v>
      </c>
      <c r="B44" s="22" t="s">
        <v>173</v>
      </c>
      <c r="C44" s="60" t="s">
        <v>174</v>
      </c>
      <c r="D44" s="28" t="s">
        <v>175</v>
      </c>
      <c r="E44" s="35">
        <v>3.5</v>
      </c>
      <c r="F44" s="38">
        <v>0</v>
      </c>
      <c r="G44" s="39">
        <f>ROUND(E44*F44,2)</f>
        <v>0</v>
      </c>
      <c r="H44" s="39"/>
      <c r="I44" s="39">
        <f>ROUND(E44*H44,2)</f>
        <v>0</v>
      </c>
      <c r="J44" s="39"/>
      <c r="K44" s="39">
        <f>ROUND(E44*J44,2)</f>
        <v>0</v>
      </c>
      <c r="L44" s="39">
        <v>0</v>
      </c>
      <c r="M44" s="39">
        <f>G44*(1+L44/100)</f>
        <v>0</v>
      </c>
      <c r="N44" s="29">
        <v>0</v>
      </c>
      <c r="O44" s="29">
        <f>ROUND(E44*N44,5)</f>
        <v>0</v>
      </c>
      <c r="P44" s="29">
        <v>0</v>
      </c>
      <c r="Q44" s="29">
        <f>ROUND(E44*P44,5)</f>
        <v>0</v>
      </c>
      <c r="R44" s="29"/>
      <c r="S44" s="29"/>
      <c r="T44" s="30">
        <v>0.49</v>
      </c>
      <c r="U44" s="29">
        <f>ROUND(E44*T44,2)</f>
        <v>1.72</v>
      </c>
      <c r="V44" s="21"/>
      <c r="W44" s="21"/>
      <c r="X44" s="21"/>
      <c r="Y44" s="21"/>
      <c r="Z44" s="21"/>
      <c r="AA44" s="21"/>
      <c r="AB44" s="21"/>
      <c r="AC44" s="21"/>
      <c r="AD44" s="21"/>
      <c r="AE44" s="21" t="s">
        <v>123</v>
      </c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1"/>
      <c r="BF44" s="21"/>
      <c r="BG44" s="21"/>
      <c r="BH44" s="21"/>
    </row>
    <row r="45" spans="1:60" outlineLevel="1" x14ac:dyDescent="0.2">
      <c r="A45" s="22">
        <v>23</v>
      </c>
      <c r="B45" s="22" t="s">
        <v>176</v>
      </c>
      <c r="C45" s="60" t="s">
        <v>177</v>
      </c>
      <c r="D45" s="28" t="s">
        <v>175</v>
      </c>
      <c r="E45" s="35">
        <v>10.5</v>
      </c>
      <c r="F45" s="38">
        <v>0</v>
      </c>
      <c r="G45" s="39">
        <f>ROUND(E45*F45,2)</f>
        <v>0</v>
      </c>
      <c r="H45" s="39"/>
      <c r="I45" s="39">
        <f>ROUND(E45*H45,2)</f>
        <v>0</v>
      </c>
      <c r="J45" s="39"/>
      <c r="K45" s="39">
        <f>ROUND(E45*J45,2)</f>
        <v>0</v>
      </c>
      <c r="L45" s="39">
        <v>0</v>
      </c>
      <c r="M45" s="39">
        <f>G45*(1+L45/100)</f>
        <v>0</v>
      </c>
      <c r="N45" s="29">
        <v>0</v>
      </c>
      <c r="O45" s="29">
        <f>ROUND(E45*N45,5)</f>
        <v>0</v>
      </c>
      <c r="P45" s="29">
        <v>0</v>
      </c>
      <c r="Q45" s="29">
        <f>ROUND(E45*P45,5)</f>
        <v>0</v>
      </c>
      <c r="R45" s="29"/>
      <c r="S45" s="29"/>
      <c r="T45" s="30">
        <v>0</v>
      </c>
      <c r="U45" s="29">
        <f>ROUND(E45*T45,2)</f>
        <v>0</v>
      </c>
      <c r="V45" s="21"/>
      <c r="W45" s="21"/>
      <c r="X45" s="21"/>
      <c r="Y45" s="21"/>
      <c r="Z45" s="21"/>
      <c r="AA45" s="21"/>
      <c r="AB45" s="21"/>
      <c r="AC45" s="21"/>
      <c r="AD45" s="21"/>
      <c r="AE45" s="21" t="s">
        <v>123</v>
      </c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1"/>
      <c r="BF45" s="21"/>
      <c r="BG45" s="21"/>
      <c r="BH45" s="21"/>
    </row>
    <row r="46" spans="1:60" outlineLevel="1" x14ac:dyDescent="0.2">
      <c r="A46" s="22">
        <v>24</v>
      </c>
      <c r="B46" s="22" t="s">
        <v>178</v>
      </c>
      <c r="C46" s="60" t="s">
        <v>179</v>
      </c>
      <c r="D46" s="28" t="s">
        <v>175</v>
      </c>
      <c r="E46" s="35">
        <v>4.5</v>
      </c>
      <c r="F46" s="38">
        <v>0</v>
      </c>
      <c r="G46" s="39">
        <f>ROUND(E46*F46,2)</f>
        <v>0</v>
      </c>
      <c r="H46" s="39"/>
      <c r="I46" s="39">
        <f>ROUND(E46*H46,2)</f>
        <v>0</v>
      </c>
      <c r="J46" s="39"/>
      <c r="K46" s="39">
        <f>ROUND(E46*J46,2)</f>
        <v>0</v>
      </c>
      <c r="L46" s="39">
        <v>0</v>
      </c>
      <c r="M46" s="39">
        <f>G46*(1+L46/100)</f>
        <v>0</v>
      </c>
      <c r="N46" s="29">
        <v>0</v>
      </c>
      <c r="O46" s="29">
        <f>ROUND(E46*N46,5)</f>
        <v>0</v>
      </c>
      <c r="P46" s="29">
        <v>0</v>
      </c>
      <c r="Q46" s="29">
        <f>ROUND(E46*P46,5)</f>
        <v>0</v>
      </c>
      <c r="R46" s="29"/>
      <c r="S46" s="29"/>
      <c r="T46" s="30">
        <v>0.94199999999999995</v>
      </c>
      <c r="U46" s="29">
        <f>ROUND(E46*T46,2)</f>
        <v>4.24</v>
      </c>
      <c r="V46" s="21"/>
      <c r="W46" s="21"/>
      <c r="X46" s="21"/>
      <c r="Y46" s="21"/>
      <c r="Z46" s="21"/>
      <c r="AA46" s="21"/>
      <c r="AB46" s="21"/>
      <c r="AC46" s="21"/>
      <c r="AD46" s="21"/>
      <c r="AE46" s="21" t="s">
        <v>123</v>
      </c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1"/>
      <c r="BF46" s="21"/>
      <c r="BG46" s="21"/>
      <c r="BH46" s="21"/>
    </row>
    <row r="47" spans="1:60" outlineLevel="1" x14ac:dyDescent="0.2">
      <c r="A47" s="22"/>
      <c r="B47" s="22"/>
      <c r="C47" s="61" t="s">
        <v>180</v>
      </c>
      <c r="D47" s="31"/>
      <c r="E47" s="36">
        <v>3.5</v>
      </c>
      <c r="F47" s="39"/>
      <c r="G47" s="39"/>
      <c r="H47" s="39"/>
      <c r="I47" s="39"/>
      <c r="J47" s="39"/>
      <c r="K47" s="39"/>
      <c r="L47" s="39"/>
      <c r="M47" s="39"/>
      <c r="N47" s="29"/>
      <c r="O47" s="29"/>
      <c r="P47" s="29"/>
      <c r="Q47" s="29"/>
      <c r="R47" s="29"/>
      <c r="S47" s="29"/>
      <c r="T47" s="30"/>
      <c r="U47" s="29"/>
      <c r="V47" s="21"/>
      <c r="W47" s="21"/>
      <c r="X47" s="21"/>
      <c r="Y47" s="21"/>
      <c r="Z47" s="21"/>
      <c r="AA47" s="21"/>
      <c r="AB47" s="21"/>
      <c r="AC47" s="21"/>
      <c r="AD47" s="21"/>
      <c r="AE47" s="21" t="s">
        <v>125</v>
      </c>
      <c r="AF47" s="21">
        <v>0</v>
      </c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1"/>
      <c r="BF47" s="21"/>
      <c r="BG47" s="21"/>
      <c r="BH47" s="21"/>
    </row>
    <row r="48" spans="1:60" outlineLevel="1" x14ac:dyDescent="0.2">
      <c r="A48" s="22"/>
      <c r="B48" s="22"/>
      <c r="C48" s="61" t="s">
        <v>181</v>
      </c>
      <c r="D48" s="31"/>
      <c r="E48" s="36">
        <v>1</v>
      </c>
      <c r="F48" s="39"/>
      <c r="G48" s="39"/>
      <c r="H48" s="39"/>
      <c r="I48" s="39"/>
      <c r="J48" s="39"/>
      <c r="K48" s="39"/>
      <c r="L48" s="39"/>
      <c r="M48" s="39"/>
      <c r="N48" s="29"/>
      <c r="O48" s="29"/>
      <c r="P48" s="29"/>
      <c r="Q48" s="29"/>
      <c r="R48" s="29"/>
      <c r="S48" s="29"/>
      <c r="T48" s="30"/>
      <c r="U48" s="29"/>
      <c r="V48" s="21"/>
      <c r="W48" s="21"/>
      <c r="X48" s="21"/>
      <c r="Y48" s="21"/>
      <c r="Z48" s="21"/>
      <c r="AA48" s="21"/>
      <c r="AB48" s="21"/>
      <c r="AC48" s="21"/>
      <c r="AD48" s="21"/>
      <c r="AE48" s="21" t="s">
        <v>125</v>
      </c>
      <c r="AF48" s="21">
        <v>0</v>
      </c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1"/>
      <c r="BF48" s="21"/>
      <c r="BG48" s="21"/>
      <c r="BH48" s="21"/>
    </row>
    <row r="49" spans="1:60" ht="22.5" outlineLevel="1" x14ac:dyDescent="0.2">
      <c r="A49" s="22">
        <v>25</v>
      </c>
      <c r="B49" s="22" t="s">
        <v>182</v>
      </c>
      <c r="C49" s="60" t="s">
        <v>183</v>
      </c>
      <c r="D49" s="28" t="s">
        <v>175</v>
      </c>
      <c r="E49" s="35">
        <v>1</v>
      </c>
      <c r="F49" s="38">
        <v>0</v>
      </c>
      <c r="G49" s="39">
        <f>ROUND(E49*F49,2)</f>
        <v>0</v>
      </c>
      <c r="H49" s="39"/>
      <c r="I49" s="39">
        <f>ROUND(E49*H49,2)</f>
        <v>0</v>
      </c>
      <c r="J49" s="39"/>
      <c r="K49" s="39">
        <f>ROUND(E49*J49,2)</f>
        <v>0</v>
      </c>
      <c r="L49" s="39">
        <v>0</v>
      </c>
      <c r="M49" s="39">
        <f>G49*(1+L49/100)</f>
        <v>0</v>
      </c>
      <c r="N49" s="29">
        <v>0</v>
      </c>
      <c r="O49" s="29">
        <f>ROUND(E49*N49,5)</f>
        <v>0</v>
      </c>
      <c r="P49" s="29">
        <v>0</v>
      </c>
      <c r="Q49" s="29">
        <f>ROUND(E49*P49,5)</f>
        <v>0</v>
      </c>
      <c r="R49" s="29"/>
      <c r="S49" s="29"/>
      <c r="T49" s="30">
        <v>0</v>
      </c>
      <c r="U49" s="29">
        <f>ROUND(E49*T49,2)</f>
        <v>0</v>
      </c>
      <c r="V49" s="21"/>
      <c r="W49" s="21"/>
      <c r="X49" s="21"/>
      <c r="Y49" s="21"/>
      <c r="Z49" s="21"/>
      <c r="AA49" s="21"/>
      <c r="AB49" s="21"/>
      <c r="AC49" s="21"/>
      <c r="AD49" s="21"/>
      <c r="AE49" s="21" t="s">
        <v>123</v>
      </c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1"/>
      <c r="BF49" s="21"/>
      <c r="BG49" s="21"/>
      <c r="BH49" s="21"/>
    </row>
    <row r="50" spans="1:60" ht="22.5" outlineLevel="1" x14ac:dyDescent="0.2">
      <c r="A50" s="22">
        <v>26</v>
      </c>
      <c r="B50" s="22" t="s">
        <v>184</v>
      </c>
      <c r="C50" s="60" t="s">
        <v>185</v>
      </c>
      <c r="D50" s="28" t="s">
        <v>175</v>
      </c>
      <c r="E50" s="35">
        <v>3.5</v>
      </c>
      <c r="F50" s="38">
        <v>0</v>
      </c>
      <c r="G50" s="39">
        <f>ROUND(E50*F50,2)</f>
        <v>0</v>
      </c>
      <c r="H50" s="39"/>
      <c r="I50" s="39">
        <f>ROUND(E50*H50,2)</f>
        <v>0</v>
      </c>
      <c r="J50" s="39"/>
      <c r="K50" s="39">
        <f>ROUND(E50*J50,2)</f>
        <v>0</v>
      </c>
      <c r="L50" s="39">
        <v>0</v>
      </c>
      <c r="M50" s="39">
        <f>G50*(1+L50/100)</f>
        <v>0</v>
      </c>
      <c r="N50" s="29">
        <v>0</v>
      </c>
      <c r="O50" s="29">
        <f>ROUND(E50*N50,5)</f>
        <v>0</v>
      </c>
      <c r="P50" s="29">
        <v>0</v>
      </c>
      <c r="Q50" s="29">
        <f>ROUND(E50*P50,5)</f>
        <v>0</v>
      </c>
      <c r="R50" s="29"/>
      <c r="S50" s="29"/>
      <c r="T50" s="30">
        <v>0</v>
      </c>
      <c r="U50" s="29">
        <f>ROUND(E50*T50,2)</f>
        <v>0</v>
      </c>
      <c r="V50" s="21"/>
      <c r="W50" s="21"/>
      <c r="X50" s="21"/>
      <c r="Y50" s="21"/>
      <c r="Z50" s="21"/>
      <c r="AA50" s="21"/>
      <c r="AB50" s="21"/>
      <c r="AC50" s="21"/>
      <c r="AD50" s="21"/>
      <c r="AE50" s="21" t="s">
        <v>123</v>
      </c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1"/>
      <c r="BF50" s="21"/>
      <c r="BG50" s="21"/>
      <c r="BH50" s="21"/>
    </row>
    <row r="51" spans="1:60" x14ac:dyDescent="0.2">
      <c r="A51" s="23" t="s">
        <v>118</v>
      </c>
      <c r="B51" s="23" t="s">
        <v>71</v>
      </c>
      <c r="C51" s="62" t="s">
        <v>72</v>
      </c>
      <c r="D51" s="32"/>
      <c r="E51" s="37"/>
      <c r="F51" s="40"/>
      <c r="G51" s="40">
        <f>SUMIF(AE52:AE53,"&lt;&gt;NOR",G52:G53)</f>
        <v>0</v>
      </c>
      <c r="H51" s="40"/>
      <c r="I51" s="40">
        <f>SUM(I52:I53)</f>
        <v>0</v>
      </c>
      <c r="J51" s="40"/>
      <c r="K51" s="40">
        <f>SUM(K52:K53)</f>
        <v>0</v>
      </c>
      <c r="L51" s="40"/>
      <c r="M51" s="40">
        <f>SUM(M52:M53)</f>
        <v>0</v>
      </c>
      <c r="N51" s="33"/>
      <c r="O51" s="33">
        <f>SUM(O52:O53)</f>
        <v>0</v>
      </c>
      <c r="P51" s="33"/>
      <c r="Q51" s="33">
        <f>SUM(Q52:Q53)</f>
        <v>0</v>
      </c>
      <c r="R51" s="33"/>
      <c r="S51" s="33"/>
      <c r="T51" s="34"/>
      <c r="U51" s="33">
        <f>SUM(U52:U53)</f>
        <v>4.2300000000000004</v>
      </c>
      <c r="AE51" t="s">
        <v>119</v>
      </c>
    </row>
    <row r="52" spans="1:60" outlineLevel="1" x14ac:dyDescent="0.2">
      <c r="A52" s="22">
        <v>27</v>
      </c>
      <c r="B52" s="22" t="s">
        <v>186</v>
      </c>
      <c r="C52" s="60" t="s">
        <v>187</v>
      </c>
      <c r="D52" s="28" t="s">
        <v>175</v>
      </c>
      <c r="E52" s="35">
        <v>4.96</v>
      </c>
      <c r="F52" s="38">
        <v>0</v>
      </c>
      <c r="G52" s="39">
        <f>ROUND(E52*F52,2)</f>
        <v>0</v>
      </c>
      <c r="H52" s="39"/>
      <c r="I52" s="39">
        <f>ROUND(E52*H52,2)</f>
        <v>0</v>
      </c>
      <c r="J52" s="39"/>
      <c r="K52" s="39">
        <f>ROUND(E52*J52,2)</f>
        <v>0</v>
      </c>
      <c r="L52" s="39">
        <v>0</v>
      </c>
      <c r="M52" s="39">
        <f>G52*(1+L52/100)</f>
        <v>0</v>
      </c>
      <c r="N52" s="29">
        <v>0</v>
      </c>
      <c r="O52" s="29">
        <f>ROUND(E52*N52,5)</f>
        <v>0</v>
      </c>
      <c r="P52" s="29">
        <v>0</v>
      </c>
      <c r="Q52" s="29">
        <f>ROUND(E52*P52,5)</f>
        <v>0</v>
      </c>
      <c r="R52" s="29"/>
      <c r="S52" s="29"/>
      <c r="T52" s="30">
        <v>0.85199999999999998</v>
      </c>
      <c r="U52" s="29">
        <f>ROUND(E52*T52,2)</f>
        <v>4.2300000000000004</v>
      </c>
      <c r="V52" s="21"/>
      <c r="W52" s="21"/>
      <c r="X52" s="21"/>
      <c r="Y52" s="21"/>
      <c r="Z52" s="21"/>
      <c r="AA52" s="21"/>
      <c r="AB52" s="21"/>
      <c r="AC52" s="21"/>
      <c r="AD52" s="21"/>
      <c r="AE52" s="21" t="s">
        <v>123</v>
      </c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1"/>
      <c r="BF52" s="21"/>
      <c r="BG52" s="21"/>
      <c r="BH52" s="21"/>
    </row>
    <row r="53" spans="1:60" outlineLevel="1" x14ac:dyDescent="0.2">
      <c r="A53" s="22"/>
      <c r="B53" s="22"/>
      <c r="C53" s="61" t="s">
        <v>188</v>
      </c>
      <c r="D53" s="31"/>
      <c r="E53" s="36">
        <v>4.96</v>
      </c>
      <c r="F53" s="39"/>
      <c r="G53" s="39"/>
      <c r="H53" s="39"/>
      <c r="I53" s="39"/>
      <c r="J53" s="39"/>
      <c r="K53" s="39"/>
      <c r="L53" s="39"/>
      <c r="M53" s="39"/>
      <c r="N53" s="29"/>
      <c r="O53" s="29"/>
      <c r="P53" s="29"/>
      <c r="Q53" s="29"/>
      <c r="R53" s="29"/>
      <c r="S53" s="29"/>
      <c r="T53" s="30"/>
      <c r="U53" s="29"/>
      <c r="V53" s="21"/>
      <c r="W53" s="21"/>
      <c r="X53" s="21"/>
      <c r="Y53" s="21"/>
      <c r="Z53" s="21"/>
      <c r="AA53" s="21"/>
      <c r="AB53" s="21"/>
      <c r="AC53" s="21"/>
      <c r="AD53" s="21"/>
      <c r="AE53" s="21" t="s">
        <v>125</v>
      </c>
      <c r="AF53" s="21">
        <v>0</v>
      </c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1"/>
      <c r="BF53" s="21"/>
      <c r="BG53" s="21"/>
      <c r="BH53" s="21"/>
    </row>
    <row r="54" spans="1:60" x14ac:dyDescent="0.2">
      <c r="A54" s="23" t="s">
        <v>118</v>
      </c>
      <c r="B54" s="23" t="s">
        <v>73</v>
      </c>
      <c r="C54" s="62" t="s">
        <v>74</v>
      </c>
      <c r="D54" s="32"/>
      <c r="E54" s="37"/>
      <c r="F54" s="40"/>
      <c r="G54" s="40">
        <f>SUMIF(AE55:AE57,"&lt;&gt;NOR",G55:G57)</f>
        <v>0</v>
      </c>
      <c r="H54" s="40"/>
      <c r="I54" s="40">
        <f>SUM(I55:I57)</f>
        <v>0</v>
      </c>
      <c r="J54" s="40"/>
      <c r="K54" s="40">
        <f>SUM(K55:K57)</f>
        <v>0</v>
      </c>
      <c r="L54" s="40"/>
      <c r="M54" s="40">
        <f>SUM(M55:M57)</f>
        <v>0</v>
      </c>
      <c r="N54" s="33"/>
      <c r="O54" s="33">
        <f>SUM(O55:O57)</f>
        <v>0.27007999999999999</v>
      </c>
      <c r="P54" s="33"/>
      <c r="Q54" s="33">
        <f>SUM(Q55:Q57)</f>
        <v>0.10406</v>
      </c>
      <c r="R54" s="33"/>
      <c r="S54" s="33"/>
      <c r="T54" s="34"/>
      <c r="U54" s="33">
        <f>SUM(U55:U57)</f>
        <v>6.1499999999999995</v>
      </c>
      <c r="AE54" t="s">
        <v>119</v>
      </c>
    </row>
    <row r="55" spans="1:60" ht="22.5" outlineLevel="1" x14ac:dyDescent="0.2">
      <c r="A55" s="22">
        <v>28</v>
      </c>
      <c r="B55" s="22" t="s">
        <v>189</v>
      </c>
      <c r="C55" s="60" t="s">
        <v>190</v>
      </c>
      <c r="D55" s="28" t="s">
        <v>122</v>
      </c>
      <c r="E55" s="35">
        <v>47.3</v>
      </c>
      <c r="F55" s="38">
        <v>0</v>
      </c>
      <c r="G55" s="39">
        <f>ROUND(E55*F55,2)</f>
        <v>0</v>
      </c>
      <c r="H55" s="39"/>
      <c r="I55" s="39">
        <f>ROUND(E55*H55,2)</f>
        <v>0</v>
      </c>
      <c r="J55" s="39"/>
      <c r="K55" s="39">
        <f>ROUND(E55*J55,2)</f>
        <v>0</v>
      </c>
      <c r="L55" s="39">
        <v>0</v>
      </c>
      <c r="M55" s="39">
        <f>G55*(1+L55/100)</f>
        <v>0</v>
      </c>
      <c r="N55" s="29">
        <v>0</v>
      </c>
      <c r="O55" s="29">
        <f>ROUND(E55*N55,5)</f>
        <v>0</v>
      </c>
      <c r="P55" s="29">
        <v>2.2000000000000001E-3</v>
      </c>
      <c r="Q55" s="29">
        <f>ROUND(E55*P55,5)</f>
        <v>0.10406</v>
      </c>
      <c r="R55" s="29"/>
      <c r="S55" s="29"/>
      <c r="T55" s="30">
        <v>0.04</v>
      </c>
      <c r="U55" s="29">
        <f>ROUND(E55*T55,2)</f>
        <v>1.89</v>
      </c>
      <c r="V55" s="21"/>
      <c r="W55" s="21"/>
      <c r="X55" s="21"/>
      <c r="Y55" s="21"/>
      <c r="Z55" s="21"/>
      <c r="AA55" s="21"/>
      <c r="AB55" s="21"/>
      <c r="AC55" s="21"/>
      <c r="AD55" s="21"/>
      <c r="AE55" s="21" t="s">
        <v>123</v>
      </c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1"/>
      <c r="BF55" s="21"/>
      <c r="BG55" s="21"/>
      <c r="BH55" s="21"/>
    </row>
    <row r="56" spans="1:60" outlineLevel="1" x14ac:dyDescent="0.2">
      <c r="A56" s="22"/>
      <c r="B56" s="22"/>
      <c r="C56" s="61" t="s">
        <v>191</v>
      </c>
      <c r="D56" s="31"/>
      <c r="E56" s="36">
        <v>47.3</v>
      </c>
      <c r="F56" s="39"/>
      <c r="G56" s="39"/>
      <c r="H56" s="39"/>
      <c r="I56" s="39"/>
      <c r="J56" s="39"/>
      <c r="K56" s="39"/>
      <c r="L56" s="39"/>
      <c r="M56" s="39"/>
      <c r="N56" s="29"/>
      <c r="O56" s="29"/>
      <c r="P56" s="29"/>
      <c r="Q56" s="29"/>
      <c r="R56" s="29"/>
      <c r="S56" s="29"/>
      <c r="T56" s="30"/>
      <c r="U56" s="29"/>
      <c r="V56" s="21"/>
      <c r="W56" s="21"/>
      <c r="X56" s="21"/>
      <c r="Y56" s="21"/>
      <c r="Z56" s="21"/>
      <c r="AA56" s="21"/>
      <c r="AB56" s="21"/>
      <c r="AC56" s="21"/>
      <c r="AD56" s="21"/>
      <c r="AE56" s="21" t="s">
        <v>125</v>
      </c>
      <c r="AF56" s="21">
        <v>0</v>
      </c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1"/>
      <c r="BF56" s="21"/>
      <c r="BG56" s="21"/>
      <c r="BH56" s="21"/>
    </row>
    <row r="57" spans="1:60" ht="33.75" outlineLevel="1" x14ac:dyDescent="0.2">
      <c r="A57" s="22">
        <v>29</v>
      </c>
      <c r="B57" s="22" t="s">
        <v>192</v>
      </c>
      <c r="C57" s="60" t="s">
        <v>193</v>
      </c>
      <c r="D57" s="28" t="s">
        <v>122</v>
      </c>
      <c r="E57" s="35">
        <v>47.3</v>
      </c>
      <c r="F57" s="38">
        <v>0</v>
      </c>
      <c r="G57" s="39">
        <f>ROUND(E57*F57,2)</f>
        <v>0</v>
      </c>
      <c r="H57" s="39"/>
      <c r="I57" s="39">
        <f>ROUND(E57*H57,2)</f>
        <v>0</v>
      </c>
      <c r="J57" s="39"/>
      <c r="K57" s="39">
        <f>ROUND(E57*J57,2)</f>
        <v>0</v>
      </c>
      <c r="L57" s="39">
        <v>0</v>
      </c>
      <c r="M57" s="39">
        <f>G57*(1+L57/100)</f>
        <v>0</v>
      </c>
      <c r="N57" s="29">
        <v>5.7099999999999998E-3</v>
      </c>
      <c r="O57" s="29">
        <f>ROUND(E57*N57,5)</f>
        <v>0.27007999999999999</v>
      </c>
      <c r="P57" s="29">
        <v>0</v>
      </c>
      <c r="Q57" s="29">
        <f>ROUND(E57*P57,5)</f>
        <v>0</v>
      </c>
      <c r="R57" s="29"/>
      <c r="S57" s="29"/>
      <c r="T57" s="30">
        <v>0.09</v>
      </c>
      <c r="U57" s="29">
        <f>ROUND(E57*T57,2)</f>
        <v>4.26</v>
      </c>
      <c r="V57" s="21"/>
      <c r="W57" s="21"/>
      <c r="X57" s="21"/>
      <c r="Y57" s="21"/>
      <c r="Z57" s="21"/>
      <c r="AA57" s="21"/>
      <c r="AB57" s="21"/>
      <c r="AC57" s="21"/>
      <c r="AD57" s="21"/>
      <c r="AE57" s="21" t="s">
        <v>123</v>
      </c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1"/>
      <c r="BF57" s="21"/>
      <c r="BG57" s="21"/>
      <c r="BH57" s="21"/>
    </row>
    <row r="58" spans="1:60" x14ac:dyDescent="0.2">
      <c r="A58" s="23" t="s">
        <v>118</v>
      </c>
      <c r="B58" s="23" t="s">
        <v>75</v>
      </c>
      <c r="C58" s="62" t="s">
        <v>76</v>
      </c>
      <c r="D58" s="32"/>
      <c r="E58" s="37"/>
      <c r="F58" s="40"/>
      <c r="G58" s="40">
        <f>SUMIF(AE59:AE59,"&lt;&gt;NOR",G59:G59)</f>
        <v>0</v>
      </c>
      <c r="H58" s="40"/>
      <c r="I58" s="40">
        <f>SUM(I59:I59)</f>
        <v>0</v>
      </c>
      <c r="J58" s="40"/>
      <c r="K58" s="40">
        <f>SUM(K59:K59)</f>
        <v>0</v>
      </c>
      <c r="L58" s="40"/>
      <c r="M58" s="40">
        <f>SUM(M59:M59)</f>
        <v>0</v>
      </c>
      <c r="N58" s="33"/>
      <c r="O58" s="33">
        <f>SUM(O59:O59)</f>
        <v>0</v>
      </c>
      <c r="P58" s="33"/>
      <c r="Q58" s="33">
        <f>SUM(Q59:Q59)</f>
        <v>0</v>
      </c>
      <c r="R58" s="33"/>
      <c r="S58" s="33"/>
      <c r="T58" s="34"/>
      <c r="U58" s="33">
        <f>SUM(U59:U59)</f>
        <v>0</v>
      </c>
      <c r="AE58" t="s">
        <v>119</v>
      </c>
    </row>
    <row r="59" spans="1:60" ht="22.5" outlineLevel="1" x14ac:dyDescent="0.2">
      <c r="A59" s="22">
        <v>30</v>
      </c>
      <c r="B59" s="22" t="s">
        <v>194</v>
      </c>
      <c r="C59" s="60" t="s">
        <v>195</v>
      </c>
      <c r="D59" s="28" t="s">
        <v>196</v>
      </c>
      <c r="E59" s="35">
        <v>1</v>
      </c>
      <c r="F59" s="38">
        <v>0</v>
      </c>
      <c r="G59" s="39">
        <f>ROUND(E59*F59,2)</f>
        <v>0</v>
      </c>
      <c r="H59" s="39"/>
      <c r="I59" s="39">
        <f>ROUND(E59*H59,2)</f>
        <v>0</v>
      </c>
      <c r="J59" s="39"/>
      <c r="K59" s="39">
        <f>ROUND(E59*J59,2)</f>
        <v>0</v>
      </c>
      <c r="L59" s="39">
        <v>0</v>
      </c>
      <c r="M59" s="39">
        <f>G59*(1+L59/100)</f>
        <v>0</v>
      </c>
      <c r="N59" s="29">
        <v>0</v>
      </c>
      <c r="O59" s="29">
        <f>ROUND(E59*N59,5)</f>
        <v>0</v>
      </c>
      <c r="P59" s="29">
        <v>0</v>
      </c>
      <c r="Q59" s="29">
        <f>ROUND(E59*P59,5)</f>
        <v>0</v>
      </c>
      <c r="R59" s="29"/>
      <c r="S59" s="29"/>
      <c r="T59" s="30">
        <v>0</v>
      </c>
      <c r="U59" s="29">
        <f>ROUND(E59*T59,2)</f>
        <v>0</v>
      </c>
      <c r="V59" s="21"/>
      <c r="W59" s="21"/>
      <c r="X59" s="21"/>
      <c r="Y59" s="21"/>
      <c r="Z59" s="21"/>
      <c r="AA59" s="21"/>
      <c r="AB59" s="21"/>
      <c r="AC59" s="21"/>
      <c r="AD59" s="21"/>
      <c r="AE59" s="21" t="s">
        <v>123</v>
      </c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1"/>
      <c r="BF59" s="21"/>
      <c r="BG59" s="21"/>
      <c r="BH59" s="21"/>
    </row>
    <row r="60" spans="1:60" x14ac:dyDescent="0.2">
      <c r="A60" s="23" t="s">
        <v>118</v>
      </c>
      <c r="B60" s="23" t="s">
        <v>77</v>
      </c>
      <c r="C60" s="62" t="s">
        <v>78</v>
      </c>
      <c r="D60" s="32"/>
      <c r="E60" s="37"/>
      <c r="F60" s="40"/>
      <c r="G60" s="40">
        <f>SUMIF(AE61:AE61,"&lt;&gt;NOR",G61:G61)</f>
        <v>0</v>
      </c>
      <c r="H60" s="40"/>
      <c r="I60" s="40">
        <f>SUM(I61:I61)</f>
        <v>0</v>
      </c>
      <c r="J60" s="40"/>
      <c r="K60" s="40">
        <f>SUM(K61:K61)</f>
        <v>0</v>
      </c>
      <c r="L60" s="40"/>
      <c r="M60" s="40">
        <f>SUM(M61:M61)</f>
        <v>0</v>
      </c>
      <c r="N60" s="33"/>
      <c r="O60" s="33">
        <f>SUM(O61:O61)</f>
        <v>0</v>
      </c>
      <c r="P60" s="33"/>
      <c r="Q60" s="33">
        <f>SUM(Q61:Q61)</f>
        <v>0</v>
      </c>
      <c r="R60" s="33"/>
      <c r="S60" s="33"/>
      <c r="T60" s="34"/>
      <c r="U60" s="33">
        <f>SUM(U61:U61)</f>
        <v>0</v>
      </c>
      <c r="AE60" t="s">
        <v>119</v>
      </c>
    </row>
    <row r="61" spans="1:60" ht="22.5" outlineLevel="1" x14ac:dyDescent="0.2">
      <c r="A61" s="22">
        <v>31</v>
      </c>
      <c r="B61" s="22" t="s">
        <v>197</v>
      </c>
      <c r="C61" s="60" t="s">
        <v>198</v>
      </c>
      <c r="D61" s="28" t="s">
        <v>196</v>
      </c>
      <c r="E61" s="35">
        <v>1</v>
      </c>
      <c r="F61" s="38">
        <v>0</v>
      </c>
      <c r="G61" s="39">
        <f>ROUND(E61*F61,2)</f>
        <v>0</v>
      </c>
      <c r="H61" s="39"/>
      <c r="I61" s="39">
        <f>ROUND(E61*H61,2)</f>
        <v>0</v>
      </c>
      <c r="J61" s="39"/>
      <c r="K61" s="39">
        <f>ROUND(E61*J61,2)</f>
        <v>0</v>
      </c>
      <c r="L61" s="39">
        <v>0</v>
      </c>
      <c r="M61" s="39">
        <f>G61*(1+L61/100)</f>
        <v>0</v>
      </c>
      <c r="N61" s="29">
        <v>0</v>
      </c>
      <c r="O61" s="29">
        <f>ROUND(E61*N61,5)</f>
        <v>0</v>
      </c>
      <c r="P61" s="29">
        <v>0</v>
      </c>
      <c r="Q61" s="29">
        <f>ROUND(E61*P61,5)</f>
        <v>0</v>
      </c>
      <c r="R61" s="29"/>
      <c r="S61" s="29"/>
      <c r="T61" s="30">
        <v>0</v>
      </c>
      <c r="U61" s="29">
        <f>ROUND(E61*T61,2)</f>
        <v>0</v>
      </c>
      <c r="V61" s="21"/>
      <c r="W61" s="21"/>
      <c r="X61" s="21"/>
      <c r="Y61" s="21"/>
      <c r="Z61" s="21"/>
      <c r="AA61" s="21"/>
      <c r="AB61" s="21"/>
      <c r="AC61" s="21"/>
      <c r="AD61" s="21"/>
      <c r="AE61" s="21" t="s">
        <v>123</v>
      </c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1"/>
      <c r="BF61" s="21"/>
      <c r="BG61" s="21"/>
      <c r="BH61" s="21"/>
    </row>
    <row r="62" spans="1:60" x14ac:dyDescent="0.2">
      <c r="A62" s="23" t="s">
        <v>118</v>
      </c>
      <c r="B62" s="23" t="s">
        <v>79</v>
      </c>
      <c r="C62" s="62" t="s">
        <v>80</v>
      </c>
      <c r="D62" s="32"/>
      <c r="E62" s="37"/>
      <c r="F62" s="40"/>
      <c r="G62" s="40">
        <f>SUMIF(AE63:AE66,"&lt;&gt;NOR",G63:G66)</f>
        <v>0</v>
      </c>
      <c r="H62" s="40"/>
      <c r="I62" s="40">
        <f>SUM(I63:I66)</f>
        <v>0</v>
      </c>
      <c r="J62" s="40"/>
      <c r="K62" s="40">
        <f>SUM(K63:K66)</f>
        <v>0</v>
      </c>
      <c r="L62" s="40"/>
      <c r="M62" s="40">
        <f>SUM(M63:M66)</f>
        <v>0</v>
      </c>
      <c r="N62" s="33"/>
      <c r="O62" s="33">
        <f>SUM(O63:O66)</f>
        <v>0</v>
      </c>
      <c r="P62" s="33"/>
      <c r="Q62" s="33">
        <f>SUM(Q63:Q66)</f>
        <v>0</v>
      </c>
      <c r="R62" s="33"/>
      <c r="S62" s="33"/>
      <c r="T62" s="34"/>
      <c r="U62" s="33">
        <f>SUM(U63:U66)</f>
        <v>0</v>
      </c>
      <c r="AE62" t="s">
        <v>119</v>
      </c>
    </row>
    <row r="63" spans="1:60" ht="22.5" outlineLevel="1" x14ac:dyDescent="0.2">
      <c r="A63" s="22">
        <v>32</v>
      </c>
      <c r="B63" s="22" t="s">
        <v>199</v>
      </c>
      <c r="C63" s="60" t="s">
        <v>200</v>
      </c>
      <c r="D63" s="28" t="s">
        <v>196</v>
      </c>
      <c r="E63" s="35">
        <v>1</v>
      </c>
      <c r="F63" s="38">
        <v>0</v>
      </c>
      <c r="G63" s="39">
        <f>ROUND(E63*F63,2)</f>
        <v>0</v>
      </c>
      <c r="H63" s="39"/>
      <c r="I63" s="39">
        <f>ROUND(E63*H63,2)</f>
        <v>0</v>
      </c>
      <c r="J63" s="39"/>
      <c r="K63" s="39">
        <f>ROUND(E63*J63,2)</f>
        <v>0</v>
      </c>
      <c r="L63" s="39">
        <v>0</v>
      </c>
      <c r="M63" s="39">
        <f>G63*(1+L63/100)</f>
        <v>0</v>
      </c>
      <c r="N63" s="29">
        <v>0</v>
      </c>
      <c r="O63" s="29">
        <f>ROUND(E63*N63,5)</f>
        <v>0</v>
      </c>
      <c r="P63" s="29">
        <v>0</v>
      </c>
      <c r="Q63" s="29">
        <f>ROUND(E63*P63,5)</f>
        <v>0</v>
      </c>
      <c r="R63" s="29"/>
      <c r="S63" s="29"/>
      <c r="T63" s="30">
        <v>0</v>
      </c>
      <c r="U63" s="29">
        <f>ROUND(E63*T63,2)</f>
        <v>0</v>
      </c>
      <c r="V63" s="21"/>
      <c r="W63" s="21"/>
      <c r="X63" s="21"/>
      <c r="Y63" s="21"/>
      <c r="Z63" s="21"/>
      <c r="AA63" s="21"/>
      <c r="AB63" s="21"/>
      <c r="AC63" s="21"/>
      <c r="AD63" s="21"/>
      <c r="AE63" s="21" t="s">
        <v>123</v>
      </c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1"/>
      <c r="BF63" s="21"/>
      <c r="BG63" s="21"/>
      <c r="BH63" s="21"/>
    </row>
    <row r="64" spans="1:60" outlineLevel="1" x14ac:dyDescent="0.2">
      <c r="A64" s="22">
        <v>33</v>
      </c>
      <c r="B64" s="22" t="s">
        <v>201</v>
      </c>
      <c r="C64" s="60" t="s">
        <v>202</v>
      </c>
      <c r="D64" s="28" t="s">
        <v>196</v>
      </c>
      <c r="E64" s="35">
        <v>1</v>
      </c>
      <c r="F64" s="38">
        <v>0</v>
      </c>
      <c r="G64" s="39">
        <f>ROUND(E64*F64,2)</f>
        <v>0</v>
      </c>
      <c r="H64" s="39"/>
      <c r="I64" s="39">
        <f>ROUND(E64*H64,2)</f>
        <v>0</v>
      </c>
      <c r="J64" s="39"/>
      <c r="K64" s="39">
        <f>ROUND(E64*J64,2)</f>
        <v>0</v>
      </c>
      <c r="L64" s="39">
        <v>0</v>
      </c>
      <c r="M64" s="39">
        <f>G64*(1+L64/100)</f>
        <v>0</v>
      </c>
      <c r="N64" s="29">
        <v>0</v>
      </c>
      <c r="O64" s="29">
        <f>ROUND(E64*N64,5)</f>
        <v>0</v>
      </c>
      <c r="P64" s="29">
        <v>0</v>
      </c>
      <c r="Q64" s="29">
        <f>ROUND(E64*P64,5)</f>
        <v>0</v>
      </c>
      <c r="R64" s="29"/>
      <c r="S64" s="29"/>
      <c r="T64" s="30">
        <v>0</v>
      </c>
      <c r="U64" s="29">
        <f>ROUND(E64*T64,2)</f>
        <v>0</v>
      </c>
      <c r="V64" s="21"/>
      <c r="W64" s="21"/>
      <c r="X64" s="21"/>
      <c r="Y64" s="21"/>
      <c r="Z64" s="21"/>
      <c r="AA64" s="21"/>
      <c r="AB64" s="21"/>
      <c r="AC64" s="21"/>
      <c r="AD64" s="21"/>
      <c r="AE64" s="21" t="s">
        <v>123</v>
      </c>
      <c r="AF64" s="21"/>
      <c r="AG64" s="21"/>
      <c r="AH64" s="21"/>
      <c r="AI64" s="21"/>
      <c r="AJ64" s="21"/>
      <c r="AK64" s="2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1"/>
      <c r="BF64" s="21"/>
      <c r="BG64" s="21"/>
      <c r="BH64" s="21"/>
    </row>
    <row r="65" spans="1:60" ht="22.5" outlineLevel="1" x14ac:dyDescent="0.2">
      <c r="A65" s="22">
        <v>34</v>
      </c>
      <c r="B65" s="22" t="s">
        <v>203</v>
      </c>
      <c r="C65" s="60" t="s">
        <v>204</v>
      </c>
      <c r="D65" s="28" t="s">
        <v>133</v>
      </c>
      <c r="E65" s="35">
        <v>1</v>
      </c>
      <c r="F65" s="38">
        <v>0</v>
      </c>
      <c r="G65" s="39">
        <f>ROUND(E65*F65,2)</f>
        <v>0</v>
      </c>
      <c r="H65" s="39"/>
      <c r="I65" s="39">
        <f>ROUND(E65*H65,2)</f>
        <v>0</v>
      </c>
      <c r="J65" s="39"/>
      <c r="K65" s="39">
        <f>ROUND(E65*J65,2)</f>
        <v>0</v>
      </c>
      <c r="L65" s="39">
        <v>0</v>
      </c>
      <c r="M65" s="39">
        <f>G65*(1+L65/100)</f>
        <v>0</v>
      </c>
      <c r="N65" s="29">
        <v>0</v>
      </c>
      <c r="O65" s="29">
        <f>ROUND(E65*N65,5)</f>
        <v>0</v>
      </c>
      <c r="P65" s="29">
        <v>0</v>
      </c>
      <c r="Q65" s="29">
        <f>ROUND(E65*P65,5)</f>
        <v>0</v>
      </c>
      <c r="R65" s="29"/>
      <c r="S65" s="29"/>
      <c r="T65" s="30">
        <v>0</v>
      </c>
      <c r="U65" s="29">
        <f>ROUND(E65*T65,2)</f>
        <v>0</v>
      </c>
      <c r="V65" s="21"/>
      <c r="W65" s="21"/>
      <c r="X65" s="21"/>
      <c r="Y65" s="21"/>
      <c r="Z65" s="21"/>
      <c r="AA65" s="21"/>
      <c r="AB65" s="21"/>
      <c r="AC65" s="21"/>
      <c r="AD65" s="21"/>
      <c r="AE65" s="21" t="s">
        <v>123</v>
      </c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1"/>
      <c r="BF65" s="21"/>
      <c r="BG65" s="21"/>
      <c r="BH65" s="21"/>
    </row>
    <row r="66" spans="1:60" outlineLevel="1" x14ac:dyDescent="0.2">
      <c r="A66" s="22">
        <v>35</v>
      </c>
      <c r="B66" s="22" t="s">
        <v>205</v>
      </c>
      <c r="C66" s="60" t="s">
        <v>206</v>
      </c>
      <c r="D66" s="28" t="s">
        <v>122</v>
      </c>
      <c r="E66" s="35">
        <v>1.2</v>
      </c>
      <c r="F66" s="38">
        <v>0</v>
      </c>
      <c r="G66" s="39">
        <f>ROUND(E66*F66,2)</f>
        <v>0</v>
      </c>
      <c r="H66" s="39"/>
      <c r="I66" s="39">
        <f>ROUND(E66*H66,2)</f>
        <v>0</v>
      </c>
      <c r="J66" s="39"/>
      <c r="K66" s="39">
        <f>ROUND(E66*J66,2)</f>
        <v>0</v>
      </c>
      <c r="L66" s="39">
        <v>0</v>
      </c>
      <c r="M66" s="39">
        <f>G66*(1+L66/100)</f>
        <v>0</v>
      </c>
      <c r="N66" s="29">
        <v>0</v>
      </c>
      <c r="O66" s="29">
        <f>ROUND(E66*N66,5)</f>
        <v>0</v>
      </c>
      <c r="P66" s="29">
        <v>0</v>
      </c>
      <c r="Q66" s="29">
        <f>ROUND(E66*P66,5)</f>
        <v>0</v>
      </c>
      <c r="R66" s="29"/>
      <c r="S66" s="29"/>
      <c r="T66" s="30">
        <v>0</v>
      </c>
      <c r="U66" s="29">
        <f>ROUND(E66*T66,2)</f>
        <v>0</v>
      </c>
      <c r="V66" s="21"/>
      <c r="W66" s="21"/>
      <c r="X66" s="21"/>
      <c r="Y66" s="21"/>
      <c r="Z66" s="21"/>
      <c r="AA66" s="21"/>
      <c r="AB66" s="21"/>
      <c r="AC66" s="21"/>
      <c r="AD66" s="21"/>
      <c r="AE66" s="21" t="s">
        <v>123</v>
      </c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1"/>
      <c r="BF66" s="21"/>
      <c r="BG66" s="21"/>
      <c r="BH66" s="21"/>
    </row>
    <row r="67" spans="1:60" x14ac:dyDescent="0.2">
      <c r="A67" s="23" t="s">
        <v>118</v>
      </c>
      <c r="B67" s="23" t="s">
        <v>81</v>
      </c>
      <c r="C67" s="62" t="s">
        <v>82</v>
      </c>
      <c r="D67" s="32"/>
      <c r="E67" s="37"/>
      <c r="F67" s="40"/>
      <c r="G67" s="40">
        <f>SUMIF(AE68:AE68,"&lt;&gt;NOR",G68:G68)</f>
        <v>0</v>
      </c>
      <c r="H67" s="40"/>
      <c r="I67" s="40">
        <f>SUM(I68:I68)</f>
        <v>0</v>
      </c>
      <c r="J67" s="40"/>
      <c r="K67" s="40">
        <f>SUM(K68:K68)</f>
        <v>0</v>
      </c>
      <c r="L67" s="40"/>
      <c r="M67" s="40">
        <f>SUM(M68:M68)</f>
        <v>0</v>
      </c>
      <c r="N67" s="33"/>
      <c r="O67" s="33">
        <f>SUM(O68:O68)</f>
        <v>8.8599999999999998E-2</v>
      </c>
      <c r="P67" s="33"/>
      <c r="Q67" s="33">
        <f>SUM(Q68:Q68)</f>
        <v>0</v>
      </c>
      <c r="R67" s="33"/>
      <c r="S67" s="33"/>
      <c r="T67" s="34"/>
      <c r="U67" s="33">
        <f>SUM(U68:U68)</f>
        <v>2.52</v>
      </c>
      <c r="AE67" t="s">
        <v>119</v>
      </c>
    </row>
    <row r="68" spans="1:60" ht="22.5" outlineLevel="1" x14ac:dyDescent="0.2">
      <c r="A68" s="22">
        <v>36</v>
      </c>
      <c r="B68" s="22" t="s">
        <v>207</v>
      </c>
      <c r="C68" s="60" t="s">
        <v>208</v>
      </c>
      <c r="D68" s="28" t="s">
        <v>152</v>
      </c>
      <c r="E68" s="35">
        <v>2</v>
      </c>
      <c r="F68" s="38">
        <v>0</v>
      </c>
      <c r="G68" s="39">
        <f>ROUND(E68*F68,2)</f>
        <v>0</v>
      </c>
      <c r="H68" s="39"/>
      <c r="I68" s="39">
        <f>ROUND(E68*H68,2)</f>
        <v>0</v>
      </c>
      <c r="J68" s="39"/>
      <c r="K68" s="39">
        <f>ROUND(E68*J68,2)</f>
        <v>0</v>
      </c>
      <c r="L68" s="39">
        <v>0</v>
      </c>
      <c r="M68" s="39">
        <f>G68*(1+L68/100)</f>
        <v>0</v>
      </c>
      <c r="N68" s="29">
        <v>4.4299999999999999E-2</v>
      </c>
      <c r="O68" s="29">
        <f>ROUND(E68*N68,5)</f>
        <v>8.8599999999999998E-2</v>
      </c>
      <c r="P68" s="29">
        <v>0</v>
      </c>
      <c r="Q68" s="29">
        <f>ROUND(E68*P68,5)</f>
        <v>0</v>
      </c>
      <c r="R68" s="29"/>
      <c r="S68" s="29"/>
      <c r="T68" s="30">
        <v>1.26092</v>
      </c>
      <c r="U68" s="29">
        <f>ROUND(E68*T68,2)</f>
        <v>2.52</v>
      </c>
      <c r="V68" s="21"/>
      <c r="W68" s="21"/>
      <c r="X68" s="21"/>
      <c r="Y68" s="21"/>
      <c r="Z68" s="21"/>
      <c r="AA68" s="21"/>
      <c r="AB68" s="21"/>
      <c r="AC68" s="21"/>
      <c r="AD68" s="21"/>
      <c r="AE68" s="21" t="s">
        <v>123</v>
      </c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1"/>
      <c r="BF68" s="21"/>
      <c r="BG68" s="21"/>
      <c r="BH68" s="21"/>
    </row>
    <row r="69" spans="1:60" x14ac:dyDescent="0.2">
      <c r="A69" s="23" t="s">
        <v>118</v>
      </c>
      <c r="B69" s="23" t="s">
        <v>83</v>
      </c>
      <c r="C69" s="62" t="s">
        <v>84</v>
      </c>
      <c r="D69" s="32"/>
      <c r="E69" s="37"/>
      <c r="F69" s="40"/>
      <c r="G69" s="40">
        <f>SUMIF(AE70:AE70,"&lt;&gt;NOR",G70:G70)</f>
        <v>0</v>
      </c>
      <c r="H69" s="40"/>
      <c r="I69" s="40">
        <f>SUM(I70:I70)</f>
        <v>0</v>
      </c>
      <c r="J69" s="40"/>
      <c r="K69" s="40">
        <f>SUM(K70:K70)</f>
        <v>0</v>
      </c>
      <c r="L69" s="40"/>
      <c r="M69" s="40">
        <f>SUM(M70:M70)</f>
        <v>0</v>
      </c>
      <c r="N69" s="33"/>
      <c r="O69" s="33">
        <f>SUM(O70:O70)</f>
        <v>0.56064000000000003</v>
      </c>
      <c r="P69" s="33"/>
      <c r="Q69" s="33">
        <f>SUM(Q70:Q70)</f>
        <v>0</v>
      </c>
      <c r="R69" s="33"/>
      <c r="S69" s="33"/>
      <c r="T69" s="34"/>
      <c r="U69" s="33">
        <f>SUM(U70:U70)</f>
        <v>4.87</v>
      </c>
      <c r="AE69" t="s">
        <v>119</v>
      </c>
    </row>
    <row r="70" spans="1:60" outlineLevel="1" x14ac:dyDescent="0.2">
      <c r="A70" s="22">
        <v>37</v>
      </c>
      <c r="B70" s="22" t="s">
        <v>209</v>
      </c>
      <c r="C70" s="60" t="s">
        <v>210</v>
      </c>
      <c r="D70" s="28" t="s">
        <v>122</v>
      </c>
      <c r="E70" s="35">
        <v>4</v>
      </c>
      <c r="F70" s="38">
        <v>0</v>
      </c>
      <c r="G70" s="39">
        <f>ROUND(E70*F70,2)</f>
        <v>0</v>
      </c>
      <c r="H70" s="39"/>
      <c r="I70" s="39">
        <f>ROUND(E70*H70,2)</f>
        <v>0</v>
      </c>
      <c r="J70" s="39"/>
      <c r="K70" s="39">
        <f>ROUND(E70*J70,2)</f>
        <v>0</v>
      </c>
      <c r="L70" s="39">
        <v>0</v>
      </c>
      <c r="M70" s="39">
        <f>G70*(1+L70/100)</f>
        <v>0</v>
      </c>
      <c r="N70" s="29">
        <v>0.14016000000000001</v>
      </c>
      <c r="O70" s="29">
        <f>ROUND(E70*N70,5)</f>
        <v>0.56064000000000003</v>
      </c>
      <c r="P70" s="29">
        <v>0</v>
      </c>
      <c r="Q70" s="29">
        <f>ROUND(E70*P70,5)</f>
        <v>0</v>
      </c>
      <c r="R70" s="29"/>
      <c r="S70" s="29"/>
      <c r="T70" s="30">
        <v>1.2182999999999999</v>
      </c>
      <c r="U70" s="29">
        <f>ROUND(E70*T70,2)</f>
        <v>4.87</v>
      </c>
      <c r="V70" s="21"/>
      <c r="W70" s="21"/>
      <c r="X70" s="21"/>
      <c r="Y70" s="21"/>
      <c r="Z70" s="21"/>
      <c r="AA70" s="21"/>
      <c r="AB70" s="21"/>
      <c r="AC70" s="21"/>
      <c r="AD70" s="21"/>
      <c r="AE70" s="21" t="s">
        <v>123</v>
      </c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</row>
    <row r="71" spans="1:60" x14ac:dyDescent="0.2">
      <c r="A71" s="23" t="s">
        <v>118</v>
      </c>
      <c r="B71" s="23" t="s">
        <v>85</v>
      </c>
      <c r="C71" s="62" t="s">
        <v>86</v>
      </c>
      <c r="D71" s="32"/>
      <c r="E71" s="37"/>
      <c r="F71" s="40"/>
      <c r="G71" s="40">
        <f>SUMIF(AE72:AE75,"&lt;&gt;NOR",G72:G75)</f>
        <v>0</v>
      </c>
      <c r="H71" s="40"/>
      <c r="I71" s="40">
        <f>SUM(I72:I75)</f>
        <v>0</v>
      </c>
      <c r="J71" s="40"/>
      <c r="K71" s="40">
        <f>SUM(K72:K75)</f>
        <v>0</v>
      </c>
      <c r="L71" s="40"/>
      <c r="M71" s="40">
        <f>SUM(M72:M75)</f>
        <v>0</v>
      </c>
      <c r="N71" s="33"/>
      <c r="O71" s="33">
        <f>SUM(O72:O75)</f>
        <v>3.2410000000000001E-2</v>
      </c>
      <c r="P71" s="33"/>
      <c r="Q71" s="33">
        <f>SUM(Q72:Q75)</f>
        <v>0</v>
      </c>
      <c r="R71" s="33"/>
      <c r="S71" s="33"/>
      <c r="T71" s="34"/>
      <c r="U71" s="33">
        <f>SUM(U72:U75)</f>
        <v>11.78</v>
      </c>
      <c r="AE71" t="s">
        <v>119</v>
      </c>
    </row>
    <row r="72" spans="1:60" outlineLevel="1" x14ac:dyDescent="0.2">
      <c r="A72" s="22">
        <v>38</v>
      </c>
      <c r="B72" s="22" t="s">
        <v>211</v>
      </c>
      <c r="C72" s="60" t="s">
        <v>212</v>
      </c>
      <c r="D72" s="28" t="s">
        <v>122</v>
      </c>
      <c r="E72" s="35">
        <v>65.34</v>
      </c>
      <c r="F72" s="38">
        <v>0</v>
      </c>
      <c r="G72" s="39">
        <f>ROUND(E72*F72,2)</f>
        <v>0</v>
      </c>
      <c r="H72" s="39"/>
      <c r="I72" s="39">
        <f>ROUND(E72*H72,2)</f>
        <v>0</v>
      </c>
      <c r="J72" s="39"/>
      <c r="K72" s="39">
        <f>ROUND(E72*J72,2)</f>
        <v>0</v>
      </c>
      <c r="L72" s="39">
        <v>0</v>
      </c>
      <c r="M72" s="39">
        <f>G72*(1+L72/100)</f>
        <v>0</v>
      </c>
      <c r="N72" s="29">
        <v>4.6999999999999999E-4</v>
      </c>
      <c r="O72" s="29">
        <f>ROUND(E72*N72,5)</f>
        <v>3.0710000000000001E-2</v>
      </c>
      <c r="P72" s="29">
        <v>0</v>
      </c>
      <c r="Q72" s="29">
        <f>ROUND(E72*P72,5)</f>
        <v>0</v>
      </c>
      <c r="R72" s="29"/>
      <c r="S72" s="29"/>
      <c r="T72" s="30">
        <v>0.16900000000000001</v>
      </c>
      <c r="U72" s="29">
        <f>ROUND(E72*T72,2)</f>
        <v>11.04</v>
      </c>
      <c r="V72" s="21"/>
      <c r="W72" s="21"/>
      <c r="X72" s="21"/>
      <c r="Y72" s="21"/>
      <c r="Z72" s="21"/>
      <c r="AA72" s="21"/>
      <c r="AB72" s="21"/>
      <c r="AC72" s="21"/>
      <c r="AD72" s="21"/>
      <c r="AE72" s="21" t="s">
        <v>123</v>
      </c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1"/>
      <c r="BF72" s="21"/>
      <c r="BG72" s="21"/>
      <c r="BH72" s="21"/>
    </row>
    <row r="73" spans="1:60" outlineLevel="1" x14ac:dyDescent="0.2">
      <c r="A73" s="22"/>
      <c r="B73" s="22"/>
      <c r="C73" s="61" t="s">
        <v>213</v>
      </c>
      <c r="D73" s="31"/>
      <c r="E73" s="36">
        <v>48.06</v>
      </c>
      <c r="F73" s="39"/>
      <c r="G73" s="39"/>
      <c r="H73" s="39"/>
      <c r="I73" s="39"/>
      <c r="J73" s="39"/>
      <c r="K73" s="39"/>
      <c r="L73" s="39"/>
      <c r="M73" s="39"/>
      <c r="N73" s="29"/>
      <c r="O73" s="29"/>
      <c r="P73" s="29"/>
      <c r="Q73" s="29"/>
      <c r="R73" s="29"/>
      <c r="S73" s="29"/>
      <c r="T73" s="30"/>
      <c r="U73" s="29"/>
      <c r="V73" s="21"/>
      <c r="W73" s="21"/>
      <c r="X73" s="21"/>
      <c r="Y73" s="21"/>
      <c r="Z73" s="21"/>
      <c r="AA73" s="21"/>
      <c r="AB73" s="21"/>
      <c r="AC73" s="21"/>
      <c r="AD73" s="21"/>
      <c r="AE73" s="21" t="s">
        <v>125</v>
      </c>
      <c r="AF73" s="21">
        <v>0</v>
      </c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</row>
    <row r="74" spans="1:60" outlineLevel="1" x14ac:dyDescent="0.2">
      <c r="A74" s="22"/>
      <c r="B74" s="22"/>
      <c r="C74" s="61" t="s">
        <v>214</v>
      </c>
      <c r="D74" s="31"/>
      <c r="E74" s="36">
        <v>17.28</v>
      </c>
      <c r="F74" s="39"/>
      <c r="G74" s="39"/>
      <c r="H74" s="39"/>
      <c r="I74" s="39"/>
      <c r="J74" s="39"/>
      <c r="K74" s="39"/>
      <c r="L74" s="39"/>
      <c r="M74" s="39"/>
      <c r="N74" s="29"/>
      <c r="O74" s="29"/>
      <c r="P74" s="29"/>
      <c r="Q74" s="29"/>
      <c r="R74" s="29"/>
      <c r="S74" s="29"/>
      <c r="T74" s="30"/>
      <c r="U74" s="29"/>
      <c r="V74" s="21"/>
      <c r="W74" s="21"/>
      <c r="X74" s="21"/>
      <c r="Y74" s="21"/>
      <c r="Z74" s="21"/>
      <c r="AA74" s="21"/>
      <c r="AB74" s="21"/>
      <c r="AC74" s="21"/>
      <c r="AD74" s="21"/>
      <c r="AE74" s="21" t="s">
        <v>125</v>
      </c>
      <c r="AF74" s="21">
        <v>0</v>
      </c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</row>
    <row r="75" spans="1:60" ht="22.5" outlineLevel="1" x14ac:dyDescent="0.2">
      <c r="A75" s="22">
        <v>39</v>
      </c>
      <c r="B75" s="22" t="s">
        <v>215</v>
      </c>
      <c r="C75" s="60" t="s">
        <v>216</v>
      </c>
      <c r="D75" s="28" t="s">
        <v>122</v>
      </c>
      <c r="E75" s="35">
        <v>3.2</v>
      </c>
      <c r="F75" s="38">
        <v>0</v>
      </c>
      <c r="G75" s="39">
        <f>ROUND(E75*F75,2)</f>
        <v>0</v>
      </c>
      <c r="H75" s="39"/>
      <c r="I75" s="39">
        <f>ROUND(E75*H75,2)</f>
        <v>0</v>
      </c>
      <c r="J75" s="39"/>
      <c r="K75" s="39">
        <f>ROUND(E75*J75,2)</f>
        <v>0</v>
      </c>
      <c r="L75" s="39">
        <v>0</v>
      </c>
      <c r="M75" s="39">
        <f>G75*(1+L75/100)</f>
        <v>0</v>
      </c>
      <c r="N75" s="29">
        <v>5.2999999999999998E-4</v>
      </c>
      <c r="O75" s="29">
        <f>ROUND(E75*N75,5)</f>
        <v>1.6999999999999999E-3</v>
      </c>
      <c r="P75" s="29">
        <v>0</v>
      </c>
      <c r="Q75" s="29">
        <f>ROUND(E75*P75,5)</f>
        <v>0</v>
      </c>
      <c r="R75" s="29"/>
      <c r="S75" s="29"/>
      <c r="T75" s="30">
        <v>0.23100000000000001</v>
      </c>
      <c r="U75" s="29">
        <f>ROUND(E75*T75,2)</f>
        <v>0.74</v>
      </c>
      <c r="V75" s="21"/>
      <c r="W75" s="21"/>
      <c r="X75" s="21"/>
      <c r="Y75" s="21"/>
      <c r="Z75" s="21"/>
      <c r="AA75" s="21"/>
      <c r="AB75" s="21"/>
      <c r="AC75" s="21"/>
      <c r="AD75" s="21"/>
      <c r="AE75" s="21" t="s">
        <v>123</v>
      </c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</row>
    <row r="76" spans="1:60" x14ac:dyDescent="0.2">
      <c r="A76" s="23" t="s">
        <v>118</v>
      </c>
      <c r="B76" s="23" t="s">
        <v>87</v>
      </c>
      <c r="C76" s="62" t="s">
        <v>88</v>
      </c>
      <c r="D76" s="32"/>
      <c r="E76" s="37"/>
      <c r="F76" s="40"/>
      <c r="G76" s="40">
        <f>SUMIF(AE77:AE77,"&lt;&gt;NOR",G77:G77)</f>
        <v>0</v>
      </c>
      <c r="H76" s="40"/>
      <c r="I76" s="40">
        <f>SUM(I77:I77)</f>
        <v>0</v>
      </c>
      <c r="J76" s="40"/>
      <c r="K76" s="40">
        <f>SUM(K77:K77)</f>
        <v>0</v>
      </c>
      <c r="L76" s="40"/>
      <c r="M76" s="40">
        <f>SUM(M77:M77)</f>
        <v>0</v>
      </c>
      <c r="N76" s="33"/>
      <c r="O76" s="33">
        <f>SUM(O77:O77)</f>
        <v>3.4500000000000003E-2</v>
      </c>
      <c r="P76" s="33"/>
      <c r="Q76" s="33">
        <f>SUM(Q77:Q77)</f>
        <v>0</v>
      </c>
      <c r="R76" s="33"/>
      <c r="S76" s="33"/>
      <c r="T76" s="34"/>
      <c r="U76" s="33">
        <f>SUM(U77:U77)</f>
        <v>7.64</v>
      </c>
      <c r="AE76" t="s">
        <v>119</v>
      </c>
    </row>
    <row r="77" spans="1:60" outlineLevel="1" x14ac:dyDescent="0.2">
      <c r="A77" s="22">
        <v>40</v>
      </c>
      <c r="B77" s="22" t="s">
        <v>217</v>
      </c>
      <c r="C77" s="60" t="s">
        <v>218</v>
      </c>
      <c r="D77" s="28" t="s">
        <v>122</v>
      </c>
      <c r="E77" s="35">
        <v>75</v>
      </c>
      <c r="F77" s="38">
        <v>0</v>
      </c>
      <c r="G77" s="39">
        <f>ROUND(E77*F77,2)</f>
        <v>0</v>
      </c>
      <c r="H77" s="39"/>
      <c r="I77" s="39">
        <f>ROUND(E77*H77,2)</f>
        <v>0</v>
      </c>
      <c r="J77" s="39"/>
      <c r="K77" s="39">
        <f>ROUND(E77*J77,2)</f>
        <v>0</v>
      </c>
      <c r="L77" s="39">
        <v>0</v>
      </c>
      <c r="M77" s="39">
        <f>G77*(1+L77/100)</f>
        <v>0</v>
      </c>
      <c r="N77" s="29">
        <v>4.6000000000000001E-4</v>
      </c>
      <c r="O77" s="29">
        <f>ROUND(E77*N77,5)</f>
        <v>3.4500000000000003E-2</v>
      </c>
      <c r="P77" s="29">
        <v>0</v>
      </c>
      <c r="Q77" s="29">
        <f>ROUND(E77*P77,5)</f>
        <v>0</v>
      </c>
      <c r="R77" s="29"/>
      <c r="S77" s="29"/>
      <c r="T77" s="30">
        <v>0.10191</v>
      </c>
      <c r="U77" s="29">
        <f>ROUND(E77*T77,2)</f>
        <v>7.64</v>
      </c>
      <c r="V77" s="21"/>
      <c r="W77" s="21"/>
      <c r="X77" s="21"/>
      <c r="Y77" s="21"/>
      <c r="Z77" s="21"/>
      <c r="AA77" s="21"/>
      <c r="AB77" s="21"/>
      <c r="AC77" s="21"/>
      <c r="AD77" s="21"/>
      <c r="AE77" s="21" t="s">
        <v>123</v>
      </c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1"/>
      <c r="BF77" s="21"/>
      <c r="BG77" s="21"/>
      <c r="BH77" s="21"/>
    </row>
    <row r="78" spans="1:60" x14ac:dyDescent="0.2">
      <c r="A78" s="23" t="s">
        <v>118</v>
      </c>
      <c r="B78" s="23" t="s">
        <v>89</v>
      </c>
      <c r="C78" s="62" t="s">
        <v>90</v>
      </c>
      <c r="D78" s="32"/>
      <c r="E78" s="37"/>
      <c r="F78" s="40"/>
      <c r="G78" s="40">
        <f>SUMIF(AE79:AE79,"&lt;&gt;NOR",G79:G79)</f>
        <v>0</v>
      </c>
      <c r="H78" s="40"/>
      <c r="I78" s="40">
        <f>SUM(I79:I79)</f>
        <v>0</v>
      </c>
      <c r="J78" s="40"/>
      <c r="K78" s="40">
        <f>SUM(K79:K79)</f>
        <v>0</v>
      </c>
      <c r="L78" s="40"/>
      <c r="M78" s="40">
        <f>SUM(M79:M79)</f>
        <v>0</v>
      </c>
      <c r="N78" s="33"/>
      <c r="O78" s="33">
        <f>SUM(O79:O79)</f>
        <v>0</v>
      </c>
      <c r="P78" s="33"/>
      <c r="Q78" s="33">
        <f>SUM(Q79:Q79)</f>
        <v>0</v>
      </c>
      <c r="R78" s="33"/>
      <c r="S78" s="33"/>
      <c r="T78" s="34"/>
      <c r="U78" s="33">
        <f>SUM(U79:U79)</f>
        <v>0</v>
      </c>
      <c r="AE78" t="s">
        <v>119</v>
      </c>
    </row>
    <row r="79" spans="1:60" outlineLevel="1" x14ac:dyDescent="0.2">
      <c r="A79" s="22">
        <v>41</v>
      </c>
      <c r="B79" s="22" t="s">
        <v>219</v>
      </c>
      <c r="C79" s="60" t="s">
        <v>220</v>
      </c>
      <c r="D79" s="28" t="s">
        <v>196</v>
      </c>
      <c r="E79" s="35">
        <v>1</v>
      </c>
      <c r="F79" s="38">
        <v>0</v>
      </c>
      <c r="G79" s="39">
        <f>ROUND(E79*F79,2)</f>
        <v>0</v>
      </c>
      <c r="H79" s="39"/>
      <c r="I79" s="39">
        <f>ROUND(E79*H79,2)</f>
        <v>0</v>
      </c>
      <c r="J79" s="39"/>
      <c r="K79" s="39">
        <f>ROUND(E79*J79,2)</f>
        <v>0</v>
      </c>
      <c r="L79" s="39">
        <v>0</v>
      </c>
      <c r="M79" s="39">
        <f>G79*(1+L79/100)</f>
        <v>0</v>
      </c>
      <c r="N79" s="29">
        <v>0</v>
      </c>
      <c r="O79" s="29">
        <f>ROUND(E79*N79,5)</f>
        <v>0</v>
      </c>
      <c r="P79" s="29">
        <v>0</v>
      </c>
      <c r="Q79" s="29">
        <f>ROUND(E79*P79,5)</f>
        <v>0</v>
      </c>
      <c r="R79" s="29"/>
      <c r="S79" s="29"/>
      <c r="T79" s="30">
        <v>0</v>
      </c>
      <c r="U79" s="29">
        <f>ROUND(E79*T79,2)</f>
        <v>0</v>
      </c>
      <c r="V79" s="21"/>
      <c r="W79" s="21"/>
      <c r="X79" s="21"/>
      <c r="Y79" s="21"/>
      <c r="Z79" s="21"/>
      <c r="AA79" s="21"/>
      <c r="AB79" s="21"/>
      <c r="AC79" s="21"/>
      <c r="AD79" s="21"/>
      <c r="AE79" s="21" t="s">
        <v>123</v>
      </c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1"/>
      <c r="BF79" s="21"/>
      <c r="BG79" s="21"/>
      <c r="BH79" s="21"/>
    </row>
    <row r="80" spans="1:60" x14ac:dyDescent="0.2">
      <c r="A80" s="23" t="s">
        <v>118</v>
      </c>
      <c r="B80" s="23" t="s">
        <v>91</v>
      </c>
      <c r="C80" s="62" t="s">
        <v>26</v>
      </c>
      <c r="D80" s="32"/>
      <c r="E80" s="37"/>
      <c r="F80" s="40"/>
      <c r="G80" s="40">
        <f>SUMIF(AE81:AE81,"&lt;&gt;NOR",G81:G81)</f>
        <v>0</v>
      </c>
      <c r="H80" s="40"/>
      <c r="I80" s="40">
        <f>SUM(I81:I81)</f>
        <v>0</v>
      </c>
      <c r="J80" s="40"/>
      <c r="K80" s="40">
        <f>SUM(K81:K81)</f>
        <v>0</v>
      </c>
      <c r="L80" s="40"/>
      <c r="M80" s="40">
        <f>SUM(M81:M81)</f>
        <v>0</v>
      </c>
      <c r="N80" s="33"/>
      <c r="O80" s="33">
        <f>SUM(O81:O81)</f>
        <v>0</v>
      </c>
      <c r="P80" s="33"/>
      <c r="Q80" s="33">
        <f>SUM(Q81:Q81)</f>
        <v>0</v>
      </c>
      <c r="R80" s="33"/>
      <c r="S80" s="33"/>
      <c r="T80" s="34"/>
      <c r="U80" s="33">
        <f>SUM(U81:U81)</f>
        <v>0</v>
      </c>
      <c r="AE80" t="s">
        <v>119</v>
      </c>
    </row>
    <row r="81" spans="1:60" outlineLevel="1" x14ac:dyDescent="0.2">
      <c r="A81" s="49">
        <v>42</v>
      </c>
      <c r="B81" s="49" t="s">
        <v>221</v>
      </c>
      <c r="C81" s="63" t="s">
        <v>222</v>
      </c>
      <c r="D81" s="50" t="s">
        <v>0</v>
      </c>
      <c r="E81" s="51">
        <v>2</v>
      </c>
      <c r="F81" s="52">
        <v>0</v>
      </c>
      <c r="G81" s="53">
        <f>ROUND(E81*F81,2)</f>
        <v>0</v>
      </c>
      <c r="H81" s="53"/>
      <c r="I81" s="53">
        <f>ROUND(E81*H81,2)</f>
        <v>0</v>
      </c>
      <c r="J81" s="53"/>
      <c r="K81" s="53">
        <f>ROUND(E81*J81,2)</f>
        <v>0</v>
      </c>
      <c r="L81" s="53">
        <v>0</v>
      </c>
      <c r="M81" s="53">
        <f>G81*(1+L81/100)</f>
        <v>0</v>
      </c>
      <c r="N81" s="54">
        <v>0</v>
      </c>
      <c r="O81" s="54">
        <f>ROUND(E81*N81,5)</f>
        <v>0</v>
      </c>
      <c r="P81" s="54">
        <v>0</v>
      </c>
      <c r="Q81" s="54">
        <f>ROUND(E81*P81,5)</f>
        <v>0</v>
      </c>
      <c r="R81" s="54"/>
      <c r="S81" s="54"/>
      <c r="T81" s="55">
        <v>0</v>
      </c>
      <c r="U81" s="54">
        <f>ROUND(E81*T81,2)</f>
        <v>0</v>
      </c>
      <c r="V81" s="21"/>
      <c r="W81" s="21"/>
      <c r="X81" s="21"/>
      <c r="Y81" s="21"/>
      <c r="Z81" s="21"/>
      <c r="AA81" s="21"/>
      <c r="AB81" s="21"/>
      <c r="AC81" s="21"/>
      <c r="AD81" s="21"/>
      <c r="AE81" s="21" t="s">
        <v>123</v>
      </c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1"/>
      <c r="BF81" s="21"/>
      <c r="BG81" s="21"/>
      <c r="BH81" s="21"/>
    </row>
    <row r="82" spans="1:60" x14ac:dyDescent="0.2">
      <c r="A82" s="1"/>
      <c r="B82" s="2" t="s">
        <v>223</v>
      </c>
      <c r="C82" s="64" t="s">
        <v>223</v>
      </c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AC82">
        <v>12</v>
      </c>
      <c r="AD82">
        <v>21</v>
      </c>
    </row>
    <row r="83" spans="1:60" x14ac:dyDescent="0.2">
      <c r="A83" s="56"/>
      <c r="B83" s="57" t="s">
        <v>28</v>
      </c>
      <c r="C83" s="65" t="s">
        <v>223</v>
      </c>
      <c r="D83" s="58"/>
      <c r="E83" s="58"/>
      <c r="F83" s="58"/>
      <c r="G83" s="59">
        <f>G8+G11+G15+G22+G27+G29+G31+G39+G51+G54+G58+G60+G62+G67+G69+G71+G76+G78+G80</f>
        <v>0</v>
      </c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AC83">
        <f>SUMIF(L7:L81,AC82,G7:G81)</f>
        <v>0</v>
      </c>
      <c r="AD83">
        <f>SUMIF(L7:L81,AD82,G7:G81)</f>
        <v>0</v>
      </c>
      <c r="AE83" t="s">
        <v>224</v>
      </c>
    </row>
    <row r="84" spans="1:60" x14ac:dyDescent="0.2">
      <c r="A84" s="1"/>
      <c r="B84" s="2" t="s">
        <v>223</v>
      </c>
      <c r="C84" s="64" t="s">
        <v>223</v>
      </c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60" x14ac:dyDescent="0.2">
      <c r="A85" s="1"/>
      <c r="B85" s="2" t="s">
        <v>223</v>
      </c>
      <c r="C85" s="64" t="s">
        <v>223</v>
      </c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60" x14ac:dyDescent="0.2">
      <c r="A86" s="257" t="s">
        <v>225</v>
      </c>
      <c r="B86" s="257"/>
      <c r="C86" s="258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60" x14ac:dyDescent="0.2">
      <c r="A87" s="238"/>
      <c r="B87" s="239"/>
      <c r="C87" s="240"/>
      <c r="D87" s="239"/>
      <c r="E87" s="239"/>
      <c r="F87" s="239"/>
      <c r="G87" s="24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AE87" t="s">
        <v>226</v>
      </c>
    </row>
    <row r="88" spans="1:60" x14ac:dyDescent="0.2">
      <c r="A88" s="242"/>
      <c r="B88" s="243"/>
      <c r="C88" s="244"/>
      <c r="D88" s="243"/>
      <c r="E88" s="243"/>
      <c r="F88" s="243"/>
      <c r="G88" s="245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60" x14ac:dyDescent="0.2">
      <c r="A89" s="242"/>
      <c r="B89" s="243"/>
      <c r="C89" s="244"/>
      <c r="D89" s="243"/>
      <c r="E89" s="243"/>
      <c r="F89" s="243"/>
      <c r="G89" s="245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60" x14ac:dyDescent="0.2">
      <c r="A90" s="242"/>
      <c r="B90" s="243"/>
      <c r="C90" s="244"/>
      <c r="D90" s="243"/>
      <c r="E90" s="243"/>
      <c r="F90" s="243"/>
      <c r="G90" s="245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60" x14ac:dyDescent="0.2">
      <c r="A91" s="246"/>
      <c r="B91" s="247"/>
      <c r="C91" s="248"/>
      <c r="D91" s="247"/>
      <c r="E91" s="247"/>
      <c r="F91" s="247"/>
      <c r="G91" s="249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60" x14ac:dyDescent="0.2">
      <c r="A92" s="1"/>
      <c r="B92" s="2" t="s">
        <v>223</v>
      </c>
      <c r="C92" s="64" t="s">
        <v>223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60" x14ac:dyDescent="0.2">
      <c r="C93" s="66"/>
      <c r="AE93" t="s">
        <v>227</v>
      </c>
    </row>
  </sheetData>
  <sheetProtection algorithmName="SHA-512" hashValue="6gO7b0MVrGKScoXIrnlKBj/8VXEVmBbwcbmDFGUEUuZFZKrYD6QA3dPO+H8vOEtzT1U17fn1hRlEjxCAVlXY5Q==" saltValue="7Qw77pD1F6ZZgAnVnlV0cg==" spinCount="100000" sheet="1" objects="1" scenarios="1"/>
  <mergeCells count="6">
    <mergeCell ref="A87:G91"/>
    <mergeCell ref="A1:G1"/>
    <mergeCell ref="C2:G2"/>
    <mergeCell ref="C3:G3"/>
    <mergeCell ref="C4:G4"/>
    <mergeCell ref="A86:C86"/>
  </mergeCells>
  <pageMargins left="0.39370078740157499" right="0.19685039370078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4eebfc2-dba9-490f-a426-06bdd91898e6">
      <Terms xmlns="http://schemas.microsoft.com/office/infopath/2007/PartnerControls"/>
    </lcf76f155ced4ddcb4097134ff3c332f>
    <TaxCatchAll xmlns="0c8c0d37-2bee-48b9-a3af-2a8749a2fbd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7D793D5A5F9740934F1FB4D608BC0B" ma:contentTypeVersion="16" ma:contentTypeDescription="Vytvoří nový dokument" ma:contentTypeScope="" ma:versionID="4e8988fefb57fccd00c7704726a70c34">
  <xsd:schema xmlns:xsd="http://www.w3.org/2001/XMLSchema" xmlns:xs="http://www.w3.org/2001/XMLSchema" xmlns:p="http://schemas.microsoft.com/office/2006/metadata/properties" xmlns:ns2="44eebfc2-dba9-490f-a426-06bdd91898e6" xmlns:ns3="0c8c0d37-2bee-48b9-a3af-2a8749a2fbd1" targetNamespace="http://schemas.microsoft.com/office/2006/metadata/properties" ma:root="true" ma:fieldsID="93c2cff969d46002bfa1f2e9e6242b18" ns2:_="" ns3:_="">
    <xsd:import namespace="44eebfc2-dba9-490f-a426-06bdd91898e6"/>
    <xsd:import namespace="0c8c0d37-2bee-48b9-a3af-2a8749a2fbd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ebfc2-dba9-490f-a426-06bdd91898e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5813b425-8769-472e-9ed0-56c4258d7c6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c0d37-2bee-48b9-a3af-2a8749a2fbd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6b4ed78-8192-4a6c-b518-fdbff58809a1}" ma:internalName="TaxCatchAll" ma:showField="CatchAllData" ma:web="0c8c0d37-2bee-48b9-a3af-2a8749a2fb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C2DE906-D3C2-4689-98DD-7EC5635942B9}">
  <ds:schemaRefs>
    <ds:schemaRef ds:uri="http://purl.org/dc/terms/"/>
    <ds:schemaRef ds:uri="http://purl.org/dc/dcmitype/"/>
    <ds:schemaRef ds:uri="44eebfc2-dba9-490f-a426-06bdd91898e6"/>
    <ds:schemaRef ds:uri="http://schemas.microsoft.com/office/infopath/2007/PartnerControls"/>
    <ds:schemaRef ds:uri="0c8c0d37-2bee-48b9-a3af-2a8749a2fbd1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CF3BFC6-B8FC-4152-8A9D-B45DE42D28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eebfc2-dba9-490f-a426-06bdd91898e6"/>
    <ds:schemaRef ds:uri="0c8c0d37-2bee-48b9-a3af-2a8749a2fb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D74337F-BF65-4F32-AF51-6C02083563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Luboš Vávrů</dc:creator>
  <cp:lastModifiedBy>Tichý Radovan</cp:lastModifiedBy>
  <cp:lastPrinted>2014-02-28T09:52:57Z</cp:lastPrinted>
  <dcterms:created xsi:type="dcterms:W3CDTF">2009-04-08T07:15:50Z</dcterms:created>
  <dcterms:modified xsi:type="dcterms:W3CDTF">2025-02-27T09:17:02Z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0x010100107D793D5A5F9740934F1FB4D608BC0B</vt:lpwstr>
  </property>
  <property fmtid="{D5CDD505-2E9C-101B-9397-08002B2CF9AE}" pid="3" name="MediaServiceImageTags">
    <vt:lpwstr/>
  </property>
</Properties>
</file>